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260" windowWidth="12120" windowHeight="4305" activeTab="0"/>
  </bookViews>
  <sheets>
    <sheet name="T" sheetId="1" r:id="rId1"/>
    <sheet name="I" sheetId="2" r:id="rId2"/>
    <sheet name="1" sheetId="3" r:id="rId3"/>
    <sheet name="2 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C14" sheetId="16" r:id="rId16"/>
    <sheet name="DW" sheetId="17" r:id="rId17"/>
    <sheet name="SW" sheetId="18" r:id="rId18"/>
    <sheet name="AW" sheetId="19" r:id="rId19"/>
    <sheet name="P in Million" sheetId="20" r:id="rId20"/>
    <sheet name="Sheet1" sheetId="21" r:id="rId21"/>
    <sheet name="P in full figures" sheetId="22" r:id="rId22"/>
    <sheet name="Commitments" sheetId="23" r:id="rId23"/>
    <sheet name="SRJUL-DEC ORIGL DRAFT INC TURKE" sheetId="24" r:id="rId24"/>
    <sheet name="commit NEW FINAL" sheetId="25" r:id="rId25"/>
  </sheets>
  <definedNames>
    <definedName name="_xlnm.Print_Area" localSheetId="6">'5'!$A$1:$F$25</definedName>
    <definedName name="_xlnm.Print_Area" localSheetId="1">'I'!$A$1:$F$36</definedName>
    <definedName name="_xlnm.Print_Area" localSheetId="17">'SW'!$A$1:$R$323</definedName>
    <definedName name="_xlnm.Print_Area" localSheetId="0">'T'!$A$1:$L$36</definedName>
    <definedName name="_xlnm.Print_Titles" localSheetId="18">'AW'!$1:$2</definedName>
    <definedName name="_xlnm.Print_Titles" localSheetId="15">'C14'!$1:$2</definedName>
    <definedName name="_xlnm.Print_Titles" localSheetId="16">'DW'!$1:$2</definedName>
    <definedName name="_xlnm.Print_Titles" localSheetId="21">'P in full figures'!$1:$1</definedName>
    <definedName name="_xlnm.Print_Titles" localSheetId="19">'P in Million'!$1:$1</definedName>
    <definedName name="_xlnm.Print_Titles" localSheetId="17">'SW'!$1:$2</definedName>
  </definedNames>
  <calcPr fullCalcOnLoad="1"/>
  <pivotCaches>
    <pivotCache cacheId="8" r:id="rId26"/>
    <pivotCache cacheId="9" r:id="rId27"/>
  </pivotCaches>
</workbook>
</file>

<file path=xl/sharedStrings.xml><?xml version="1.0" encoding="utf-8"?>
<sst xmlns="http://schemas.openxmlformats.org/spreadsheetml/2006/main" count="27131" uniqueCount="1265">
  <si>
    <t xml:space="preserve">Total Sum of Disbursement    July-Jun     2008-09  [$]                                                                                                                                        </t>
  </si>
  <si>
    <t>Total Sum of Undisbursed as on 30.06.2009   [$]</t>
  </si>
  <si>
    <t>Sum of Amount Committed           in                              US$                        Million</t>
  </si>
  <si>
    <t>Disbursement During              July-June                2008-09</t>
  </si>
  <si>
    <t>Undisbursed        Balance       as on 30.06.2009</t>
  </si>
  <si>
    <t>Disbursement During              July-June               2008-09</t>
  </si>
  <si>
    <t>Disbursement During              July-June              2008-09</t>
  </si>
  <si>
    <t>Undisbursed       Balance                as on              30.06.2009</t>
  </si>
  <si>
    <r>
      <t xml:space="preserve">JULY - JUNE, </t>
    </r>
    <r>
      <rPr>
        <b/>
        <sz val="18"/>
        <rFont val="Arial"/>
        <family val="2"/>
      </rPr>
      <t xml:space="preserve"> </t>
    </r>
    <r>
      <rPr>
        <b/>
        <sz val="14"/>
        <rFont val="Arial"/>
        <family val="2"/>
      </rPr>
      <t>2008-09</t>
    </r>
  </si>
  <si>
    <t>JULY - JUNE, 2008-09</t>
  </si>
  <si>
    <t xml:space="preserve">COMMITMENTS &amp; DISBURSEMENTS                                                                           OF FOREIGN ECONOMIC ASSISTANCE                                                                                                          DURING                                                                                       JULY-JUNE, 2008-09    </t>
  </si>
  <si>
    <t>RUR ELECTRIFICATION PROJECT</t>
  </si>
  <si>
    <t xml:space="preserve"> 14.07.1981 </t>
  </si>
  <si>
    <t xml:space="preserve"> 10.05.1993 </t>
  </si>
  <si>
    <t>24.06.2009</t>
  </si>
  <si>
    <t>31.12.2011</t>
  </si>
  <si>
    <t>SAFRON Total</t>
  </si>
  <si>
    <t xml:space="preserve">Disbursement    July-Jun                       2008-09                        [$]                                                                                                                                        </t>
  </si>
  <si>
    <t xml:space="preserve">Disbursement                 July-Jun                        2008-09                          [Rs.]  </t>
  </si>
  <si>
    <t>Undisbursed                    as on                   30.06.2009                   [$]</t>
  </si>
  <si>
    <t>Undisbursed          as on              30.06.2008                [$]</t>
  </si>
  <si>
    <t>Amount Committed           in                              US$                        Million</t>
  </si>
  <si>
    <t xml:space="preserve">Disbursement         July-Jun               2008-09                  [$]                                                                                                                                        </t>
  </si>
  <si>
    <t>Undisbursed     as on          30.06.2009                  [$]</t>
  </si>
  <si>
    <t xml:space="preserve">Disbursement                  July-Jun                 2008-09                             [Rs.]  </t>
  </si>
  <si>
    <t>COMMITMENTS OF FOREIGN AID DURING JULY-JUNE, 2008-09</t>
  </si>
  <si>
    <t xml:space="preserve">Undisbursed           as on                  30.06.2009                [BC]  </t>
  </si>
  <si>
    <t xml:space="preserve">Sum of Disbursement    July-Jun     2008-09  [$]                                                                                                                                        </t>
  </si>
  <si>
    <t>JULY - JUNE,  2008-09</t>
  </si>
  <si>
    <t>SHORT TERM CR.</t>
  </si>
  <si>
    <t>SHORT TERM CR. Total</t>
  </si>
  <si>
    <t xml:space="preserve"> 31.05.2009 </t>
  </si>
  <si>
    <t>11800-43</t>
  </si>
  <si>
    <t>AFGHAN REFUGEES, R.A JUNE 2009</t>
  </si>
  <si>
    <t>1276-P</t>
  </si>
  <si>
    <t>RAIN WATER HARV. EQ AFF. AREA</t>
  </si>
  <si>
    <t xml:space="preserve"> 24.06.2009 </t>
  </si>
  <si>
    <t xml:space="preserve"> 26.12.2009 </t>
  </si>
  <si>
    <t>EARTHQUAKE R.A.-CASH</t>
  </si>
  <si>
    <t xml:space="preserve"> IDB(ST)</t>
  </si>
  <si>
    <t>PBC20091274</t>
  </si>
  <si>
    <t>UR. INF. DEV PACKAGEI AJK-UDP</t>
  </si>
  <si>
    <t xml:space="preserve"> 18.06.2009 </t>
  </si>
  <si>
    <t xml:space="preserve"> 20.06.2012 </t>
  </si>
  <si>
    <t>AJK</t>
  </si>
  <si>
    <t>PBC20091375</t>
  </si>
  <si>
    <t>UR. INF. DEV PACKAGEII AJK-UDP</t>
  </si>
  <si>
    <t xml:space="preserve"> 31.07.2010 </t>
  </si>
  <si>
    <t xml:space="preserve"> 22.06.2007 </t>
  </si>
  <si>
    <t xml:space="preserve"> 31.10.2009 </t>
  </si>
  <si>
    <t>Q511</t>
  </si>
  <si>
    <t>BALOCH. SMALL SCALE IRR. PROJ</t>
  </si>
  <si>
    <t xml:space="preserve"> 16.01.2006 </t>
  </si>
  <si>
    <t>PAK-169</t>
  </si>
  <si>
    <t>NEELUM JHELUM HYDRO POWER PROJ</t>
  </si>
  <si>
    <t xml:space="preserve"> 03.06.2009 </t>
  </si>
  <si>
    <t xml:space="preserve"> 26.05.2009 </t>
  </si>
  <si>
    <t xml:space="preserve"> 31.01.2008 </t>
  </si>
  <si>
    <t>BMR OF LIGHT ENGG. GUJRANWALA</t>
  </si>
  <si>
    <t xml:space="preserve"> 27.04.2006 </t>
  </si>
  <si>
    <t>CDA(INTERIOR)</t>
  </si>
  <si>
    <t>391-010</t>
  </si>
  <si>
    <t>FATA DEVELOPMENT PROG.</t>
  </si>
  <si>
    <t>391-010-01</t>
  </si>
  <si>
    <t>FATA DEVELOPMENT PROGRAM</t>
  </si>
  <si>
    <t>391-111-67</t>
  </si>
  <si>
    <t>ROAD CONSTRUCTION (FATA) LANDI</t>
  </si>
  <si>
    <t xml:space="preserve"> 22.06.2009 </t>
  </si>
  <si>
    <t>391-G02-4</t>
  </si>
  <si>
    <t>SOGA-EDUCATION-IV</t>
  </si>
  <si>
    <t xml:space="preserve">OTHER  </t>
  </si>
  <si>
    <t>Sum of Undisbursed as on 30.06.2008    [$]</t>
  </si>
  <si>
    <t>KIND,  PURPOSE &amp; TYPE - WISE</t>
  </si>
  <si>
    <t>SOURCE  &amp;  TYPE - WISE</t>
  </si>
  <si>
    <t>COMMITMENTS OF FOREIGN ECONOMIC ASSISTANCE</t>
  </si>
  <si>
    <t>SOURCE, DONOR, PURPOSE &amp; TYPE-WISE</t>
  </si>
  <si>
    <t xml:space="preserve">COMMITMENTS OF FOREIGN ECONOMIC ASSISTANCE </t>
  </si>
  <si>
    <t>[ $ Million]</t>
  </si>
  <si>
    <t xml:space="preserve">SOURCE, DONOR &amp; PURPOSE-WISE </t>
  </si>
  <si>
    <t>SOURCE &amp; DONOR-WISE</t>
  </si>
  <si>
    <t>PARTICULARS</t>
  </si>
  <si>
    <t>GRANTS</t>
  </si>
  <si>
    <t>LOANS</t>
  </si>
  <si>
    <t>COMMITMENTS</t>
  </si>
  <si>
    <t>DISBURSMENTS</t>
  </si>
  <si>
    <t>P. No.</t>
  </si>
  <si>
    <t>Commitments &amp; Disbursements</t>
  </si>
  <si>
    <t>OPEC</t>
  </si>
  <si>
    <t>Source &amp; Donor - wise Commitments</t>
  </si>
  <si>
    <t>Source , Donor &amp; Purpose - wise Commitments</t>
  </si>
  <si>
    <t>Category - wise Commitments</t>
  </si>
  <si>
    <t>Sector - wise Commitments</t>
  </si>
  <si>
    <t>UK</t>
  </si>
  <si>
    <t>Pipeline &amp; Disbursements</t>
  </si>
  <si>
    <t>UNDP</t>
  </si>
  <si>
    <t>Pipeline &amp; Disbursements By Group</t>
  </si>
  <si>
    <t>UNFPA</t>
  </si>
  <si>
    <t>Pipeline &amp; Disbursements By Group &amp; Type</t>
  </si>
  <si>
    <t>UNHCR</t>
  </si>
  <si>
    <t>Group &amp; Donor - wise Disbursements</t>
  </si>
  <si>
    <t>Category - wise Disbursements</t>
  </si>
  <si>
    <t>WFP</t>
  </si>
  <si>
    <t>Group - wise Disbursements</t>
  </si>
  <si>
    <t>Purpose &amp; Type - wise Disbursement</t>
  </si>
  <si>
    <t>Afghan Refugees R.A.</t>
  </si>
  <si>
    <t>Sector - wise Disbursements</t>
  </si>
  <si>
    <t>BOP / CASH</t>
  </si>
  <si>
    <t>EARTHQUAKE R. A.</t>
  </si>
  <si>
    <t>PHYSICAL HOUSING &amp; PLANNING</t>
  </si>
  <si>
    <t>RURAL DEV. &amp; POVERTY REDUCTION</t>
  </si>
  <si>
    <t>IDB  - SHORT-TERM</t>
  </si>
  <si>
    <t>Undisbursed          Balance        as on 30.06.2008</t>
  </si>
  <si>
    <t>Undisbursed Balance       as on 30.06.2009</t>
  </si>
  <si>
    <t>FOOD Total</t>
  </si>
  <si>
    <t>NON-PROJECT Total</t>
  </si>
  <si>
    <t>PROJECT Total</t>
  </si>
  <si>
    <t>Food</t>
  </si>
  <si>
    <t>Purpose</t>
  </si>
  <si>
    <t xml:space="preserve">  </t>
  </si>
  <si>
    <t>USD</t>
  </si>
  <si>
    <t>LOAN</t>
  </si>
  <si>
    <t>KARAKORAM HIGHWAY IMPROV. PROJ</t>
  </si>
  <si>
    <t xml:space="preserve"> 18.01.2008 </t>
  </si>
  <si>
    <t xml:space="preserve"> 31.12.2009 </t>
  </si>
  <si>
    <t>TRANSPORT &amp; COMMUNICATION</t>
  </si>
  <si>
    <t xml:space="preserve"> 31.03.2005 </t>
  </si>
  <si>
    <t xml:space="preserve"> 02.04.2011 </t>
  </si>
  <si>
    <t>UNALLOCATED</t>
  </si>
  <si>
    <t>BUYER'S CRIDIT EARTHQUAKE</t>
  </si>
  <si>
    <t xml:space="preserve"> 20.02.2006 </t>
  </si>
  <si>
    <t xml:space="preserve"> 20.02.2011 </t>
  </si>
  <si>
    <t>EARTHQUAKE R.A.</t>
  </si>
  <si>
    <t>ERRA</t>
  </si>
  <si>
    <t>69 DIESEL ELECTRIC LOCOMOTIVES</t>
  </si>
  <si>
    <t xml:space="preserve"> 08.11.2001 </t>
  </si>
  <si>
    <t xml:space="preserve"> 30.06.2009 </t>
  </si>
  <si>
    <t>RAILWAYS</t>
  </si>
  <si>
    <t>BILATERAL</t>
  </si>
  <si>
    <t>CNY</t>
  </si>
  <si>
    <t>CHASHMA NUCLEAR POWER PLANT C2</t>
  </si>
  <si>
    <t>POWER</t>
  </si>
  <si>
    <t>PAEC</t>
  </si>
  <si>
    <t>CHASHMA C-II PLANT (PB CREDIT)</t>
  </si>
  <si>
    <t>PR/2003/1300</t>
  </si>
  <si>
    <t>1300 FREIGHT WAGONS</t>
  </si>
  <si>
    <t xml:space="preserve"> 23.04.2002 </t>
  </si>
  <si>
    <t>1993-PROTOCOL</t>
  </si>
  <si>
    <t>EUR</t>
  </si>
  <si>
    <t>CHASMA HYDROPOWER PLANT</t>
  </si>
  <si>
    <t xml:space="preserve"> 03.10.1994 </t>
  </si>
  <si>
    <t xml:space="preserve"> 31.12.2006 </t>
  </si>
  <si>
    <t>FRANCE</t>
  </si>
  <si>
    <t>WAPDA(POWER)</t>
  </si>
  <si>
    <t>1996-PROTOCOL</t>
  </si>
  <si>
    <t>SEWERAGE TREATMENT PANT-I&amp;V</t>
  </si>
  <si>
    <t xml:space="preserve"> 02.12.1996 </t>
  </si>
  <si>
    <t xml:space="preserve"> 31.12.2008 </t>
  </si>
  <si>
    <t>200365882(NR)</t>
  </si>
  <si>
    <t>SUB-STATION GHAKKAR</t>
  </si>
  <si>
    <t xml:space="preserve"> 15.07.2004 </t>
  </si>
  <si>
    <t>GERMANY</t>
  </si>
  <si>
    <t>NORTHERN AREA HEALTH DEV(NAHD)</t>
  </si>
  <si>
    <t xml:space="preserve"> 02.02.2007 </t>
  </si>
  <si>
    <t xml:space="preserve"> 30.12.2010 </t>
  </si>
  <si>
    <t>HEALTH &amp; NUTRITION</t>
  </si>
  <si>
    <t>9566316(NR)</t>
  </si>
  <si>
    <t>GHAZI BAROTHA HYDRO POWER PROJ</t>
  </si>
  <si>
    <t xml:space="preserve"> 22.07.1996 </t>
  </si>
  <si>
    <t>GERM-1</t>
  </si>
  <si>
    <t>KEYAL KHWAR HYDROPOWER PROJ</t>
  </si>
  <si>
    <t xml:space="preserve"> 11.11.2008 </t>
  </si>
  <si>
    <t xml:space="preserve"> 31.12.2014 </t>
  </si>
  <si>
    <t>GERM-2</t>
  </si>
  <si>
    <t>SUBSTATION GHAZI ROAD</t>
  </si>
  <si>
    <t xml:space="preserve"> 11.12.2008 </t>
  </si>
  <si>
    <t xml:space="preserve"> 31.12.2011 </t>
  </si>
  <si>
    <t>1146-PAK-OC</t>
  </si>
  <si>
    <t>SDR</t>
  </si>
  <si>
    <t>CHASHMA RIGHTBANK IRRI-3-OC</t>
  </si>
  <si>
    <t xml:space="preserve"> 19.02.1992 </t>
  </si>
  <si>
    <t>ADB</t>
  </si>
  <si>
    <t>WAPDA(WATER)</t>
  </si>
  <si>
    <t>MULTILATERAL</t>
  </si>
  <si>
    <t>1672-PAK-OC</t>
  </si>
  <si>
    <t>MALAKAND RURAL DEV. PROJECT-OC</t>
  </si>
  <si>
    <t xml:space="preserve"> 23.04.1999 </t>
  </si>
  <si>
    <t xml:space="preserve"> 31.07.2008 </t>
  </si>
  <si>
    <t>RURAL DEVELOPMENT &amp; POVERTY REDUCTION</t>
  </si>
  <si>
    <t>1787-PAK-OC</t>
  </si>
  <si>
    <t>NWFP BARANI AREAS DEV, PROJ-OC</t>
  </si>
  <si>
    <t xml:space="preserve"> 14.06.2001 </t>
  </si>
  <si>
    <t>AGRICULTURE</t>
  </si>
  <si>
    <t>N.W.F.P.</t>
  </si>
  <si>
    <t>1854-PAK-OC</t>
  </si>
  <si>
    <t>GBP</t>
  </si>
  <si>
    <t>NWFP URBAN DEV. SECTOR PROJ</t>
  </si>
  <si>
    <t xml:space="preserve"> 21.12.2001 </t>
  </si>
  <si>
    <t>PHYSICAL PLANNING &amp; HOUSING</t>
  </si>
  <si>
    <t>1892-PAK</t>
  </si>
  <si>
    <t>JPY</t>
  </si>
  <si>
    <t>ROAD SECTOR DEV. PROVINCIAL</t>
  </si>
  <si>
    <t xml:space="preserve"> 01.02.2002 </t>
  </si>
  <si>
    <t>1893-PAK-OC</t>
  </si>
  <si>
    <t>ROAD SEC DEV.PROVINCIAL PROG</t>
  </si>
  <si>
    <t>1899PAK(SF)-OC</t>
  </si>
  <si>
    <t>INSTITUT DEV ACCESS JUSTICE-OC</t>
  </si>
  <si>
    <t>GOVERNANCE, RESEARCH &amp; STATISTICS</t>
  </si>
  <si>
    <t>LAW, JUST &amp; HUMA-RIG</t>
  </si>
  <si>
    <t>1900-PAK-OC</t>
  </si>
  <si>
    <t>REPRODUCTIVE HEALTH PROJ-OC</t>
  </si>
  <si>
    <t xml:space="preserve"> 20.03.2003 </t>
  </si>
  <si>
    <t>COMMON (HEALTH,POPU,</t>
  </si>
  <si>
    <t>1916-PAK-OC</t>
  </si>
  <si>
    <t>DECENTRALIZED ELEME. EDUC-OC</t>
  </si>
  <si>
    <t xml:space="preserve"> 09.04.2003 </t>
  </si>
  <si>
    <t xml:space="preserve"> 16.10.2008 </t>
  </si>
  <si>
    <t>EDUCATION &amp; TRAINING</t>
  </si>
  <si>
    <t>1928-PAK</t>
  </si>
  <si>
    <t>PUNJAB ROAD DEV. SECTOR PROJ</t>
  </si>
  <si>
    <t xml:space="preserve"> 26.03.2003 </t>
  </si>
  <si>
    <t>1934-PAK-OC</t>
  </si>
  <si>
    <t>SINDH RURAL DEV. PROJECT-OC</t>
  </si>
  <si>
    <t xml:space="preserve"> 03.03.2003 </t>
  </si>
  <si>
    <t xml:space="preserve"> 30.06.2010 </t>
  </si>
  <si>
    <t xml:space="preserve"> 30.06.2008 </t>
  </si>
  <si>
    <t>FINANCE</t>
  </si>
  <si>
    <t>1988-PAK</t>
  </si>
  <si>
    <t>RURAL FINANCE SECTOR DEV.</t>
  </si>
  <si>
    <t xml:space="preserve"> 23.12.2002 </t>
  </si>
  <si>
    <t>2019-PAK</t>
  </si>
  <si>
    <t>BALOCHISTAN ROAD DEV. SECTOR</t>
  </si>
  <si>
    <t xml:space="preserve"> 17.03.2004 </t>
  </si>
  <si>
    <t>COMMON(NHA,BALUCHIST</t>
  </si>
  <si>
    <t>2020-PAK</t>
  </si>
  <si>
    <t>COMMUNITY DEV. &amp; POVERTY RED.</t>
  </si>
  <si>
    <t>2031-PAK-OC</t>
  </si>
  <si>
    <t>RESOURCE MANGE REFORMS PUNJ</t>
  </si>
  <si>
    <t xml:space="preserve"> 19.12.2003 </t>
  </si>
  <si>
    <t>2049-PAK-OC</t>
  </si>
  <si>
    <t>SINDH DEVOLVED SOCIAL SERVICE</t>
  </si>
  <si>
    <t xml:space="preserve"> 17.02.2004 </t>
  </si>
  <si>
    <t>2060-PAK(SF)-OC</t>
  </si>
  <si>
    <t>SOUTHERN PUNJAB BASIC URBAN-OC</t>
  </si>
  <si>
    <t xml:space="preserve"> 23.01.2004 </t>
  </si>
  <si>
    <t xml:space="preserve"> 31.07.2009 </t>
  </si>
  <si>
    <t>2061-PAK</t>
  </si>
  <si>
    <t>SOUTHERN PUNJAB URBAN SERVICES</t>
  </si>
  <si>
    <t>2067-PAK-OC</t>
  </si>
  <si>
    <t>SMALL &amp; MEDIUM ENTERPRISE-OC</t>
  </si>
  <si>
    <t xml:space="preserve"> 10.02.2004 </t>
  </si>
  <si>
    <t>INDUSTRY &amp; PRODUCTION</t>
  </si>
  <si>
    <t>2103-PAK</t>
  </si>
  <si>
    <t>NWFP ROAD DEV. SECTOR PROJ</t>
  </si>
  <si>
    <t xml:space="preserve"> 10.01.2005 </t>
  </si>
  <si>
    <t xml:space="preserve"> 31.12.2010 </t>
  </si>
  <si>
    <t>COMMON [NHA, NWFP]</t>
  </si>
  <si>
    <t>2104-PAK-OC</t>
  </si>
  <si>
    <t>NWFP RD. DEV.SECTOR &amp; SUB REG.</t>
  </si>
  <si>
    <t>2109-PAK(SF)-OC</t>
  </si>
  <si>
    <t>PUBLIC RESOURCE MANG REFORM-OC</t>
  </si>
  <si>
    <t xml:space="preserve"> 14.12.2004 </t>
  </si>
  <si>
    <t>BALOCHISTAN</t>
  </si>
  <si>
    <t>2133-PAK-OC</t>
  </si>
  <si>
    <t>RESTRUCTURING TECH. EDU.-OC</t>
  </si>
  <si>
    <t xml:space="preserve"> 22.03.2005 </t>
  </si>
  <si>
    <t xml:space="preserve"> 30.04.2011 </t>
  </si>
  <si>
    <t>2134-PAK(SF)-OC</t>
  </si>
  <si>
    <t>SUST.LIVELIHOODS BARNI AREA-OC</t>
  </si>
  <si>
    <t xml:space="preserve"> 30.06.2011 </t>
  </si>
  <si>
    <t>2135-PAK-OC</t>
  </si>
  <si>
    <t>RESTRUCTUR OF TECH.EDU.NWFP-OC</t>
  </si>
  <si>
    <t>2144-PAK</t>
  </si>
  <si>
    <t>PUNJAB DEVOLVED SOCIAL SERVICE</t>
  </si>
  <si>
    <t>BOP/CASH</t>
  </si>
  <si>
    <t>2145-PAK-OC</t>
  </si>
  <si>
    <t>2153-PAK-OC</t>
  </si>
  <si>
    <t>MULTISECTOR  REH &amp; IMPR AJK-OC</t>
  </si>
  <si>
    <t xml:space="preserve"> 13.01.2005 </t>
  </si>
  <si>
    <t>KANA</t>
  </si>
  <si>
    <t>2171-PAK-OC</t>
  </si>
  <si>
    <t>AGRIBUSINESS DEVELOPMENT PROJ,</t>
  </si>
  <si>
    <t xml:space="preserve"> 14.06.2005 </t>
  </si>
  <si>
    <t xml:space="preserve"> 31.03.2011 </t>
  </si>
  <si>
    <t>FOOD, AGRI. &amp; LIVEST</t>
  </si>
  <si>
    <t>2178-PAK(SF)</t>
  </si>
  <si>
    <t>TECH, ASSISTANCE FOR INFR, DEV</t>
  </si>
  <si>
    <t xml:space="preserve"> 12.09.2005 </t>
  </si>
  <si>
    <t xml:space="preserve"> 31.03.2010 </t>
  </si>
  <si>
    <t>COMMON(P&amp;D,FIN,WAPDA</t>
  </si>
  <si>
    <t>2202-PAK</t>
  </si>
  <si>
    <t>BALOCHISTAN DEVOLVED S.S</t>
  </si>
  <si>
    <t xml:space="preserve"> 24.08.2006 </t>
  </si>
  <si>
    <t>2203-PAK-OC</t>
  </si>
  <si>
    <t>BALOCH. DEVOLVED SOCIAL SER.PR</t>
  </si>
  <si>
    <t>2204-PAK(SF)</t>
  </si>
  <si>
    <t>TA BALOCHISTAN DEVOLVED S.S.</t>
  </si>
  <si>
    <t>2210-PAK(SF)</t>
  </si>
  <si>
    <t>NH DEV. SECTOR INV. PROGRAM</t>
  </si>
  <si>
    <t xml:space="preserve"> 14.06.2006 </t>
  </si>
  <si>
    <t>N.H.A</t>
  </si>
  <si>
    <t>2211-PAK</t>
  </si>
  <si>
    <t>RWP ENVIRONMENT IMP. PROJECT</t>
  </si>
  <si>
    <t xml:space="preserve"> 30.09.2011 </t>
  </si>
  <si>
    <t>ENVIRONMENT</t>
  </si>
  <si>
    <t>2212-PAK-OC</t>
  </si>
  <si>
    <t>RWP ENVIRONMENTAL IMP-OC</t>
  </si>
  <si>
    <t xml:space="preserve"> 22.12.2005 </t>
  </si>
  <si>
    <t>2213-PAK-OC</t>
  </si>
  <si>
    <t>EQ EMERGENCY ASSISTANCE PRJ-OC</t>
  </si>
  <si>
    <t xml:space="preserve"> 23.12.2005 </t>
  </si>
  <si>
    <t>2229-PAK(SF)</t>
  </si>
  <si>
    <t>TA LOAN FOR MEGACITY DEV.</t>
  </si>
  <si>
    <t>2230-PAK(SF)</t>
  </si>
  <si>
    <t>RURAL ENTERPRISE MODERNIZATION</t>
  </si>
  <si>
    <t xml:space="preserve"> 21.02.2006 </t>
  </si>
  <si>
    <t>2231-PAK</t>
  </si>
  <si>
    <t>NH DEV.SECTOR INV. PROGRAM PRO</t>
  </si>
  <si>
    <t>2234-PAK(SF)</t>
  </si>
  <si>
    <t>FATA RURAL DEV. PROJECT</t>
  </si>
  <si>
    <t>STATES&amp;FRON. REG DIV</t>
  </si>
  <si>
    <t>2270-PAK</t>
  </si>
  <si>
    <t>PRIVATE PARTICIPATION FOR INFO</t>
  </si>
  <si>
    <t xml:space="preserve"> 23.11.2006 </t>
  </si>
  <si>
    <t>2286-PAK</t>
  </si>
  <si>
    <t>RENEWABLE ENER. DEV. SEC. INV.</t>
  </si>
  <si>
    <t xml:space="preserve"> 05.10.2007 </t>
  </si>
  <si>
    <t xml:space="preserve"> 30.06.2012 </t>
  </si>
  <si>
    <t>COMMON [WAPDA &amp; PROV</t>
  </si>
  <si>
    <t>2287-PAK(SF)</t>
  </si>
  <si>
    <t>RENEWABLE ENER. DEV. INV. PROG</t>
  </si>
  <si>
    <t>2289-PAK</t>
  </si>
  <si>
    <t>POWER TRANSMISSION ENHAN. INV.</t>
  </si>
  <si>
    <t xml:space="preserve"> 16.01.2007 </t>
  </si>
  <si>
    <t xml:space="preserve"> 30.12.2009 </t>
  </si>
  <si>
    <t>2290-PAK(SF)</t>
  </si>
  <si>
    <t>POWER TRANS. ENHANCEMENT PROG</t>
  </si>
  <si>
    <t xml:space="preserve"> 15.06.2017 </t>
  </si>
  <si>
    <t>2299-PAK</t>
  </si>
  <si>
    <t>PUNJAB IRR. AGRI. INV. PROGRAM</t>
  </si>
  <si>
    <t xml:space="preserve"> 30.09.2013 </t>
  </si>
  <si>
    <t>PUNJAB</t>
  </si>
  <si>
    <t>2300-PAK(SF)</t>
  </si>
  <si>
    <t>PUNJAB IRRI. AGRI. INVE. PROG.</t>
  </si>
  <si>
    <t>2310-PAK(SF)</t>
  </si>
  <si>
    <t>SINDH COASTAL COMMY. DEV. PROJ</t>
  </si>
  <si>
    <t xml:space="preserve"> 07.12.2007 </t>
  </si>
  <si>
    <t xml:space="preserve"> 30.06.2013 </t>
  </si>
  <si>
    <t>SOCIAL WELFARE</t>
  </si>
  <si>
    <t>M/O ENV, RURDEV, 4 P</t>
  </si>
  <si>
    <t>2340-PAK</t>
  </si>
  <si>
    <t>2ND GENE. OF CAPITAL MRK PROM</t>
  </si>
  <si>
    <t xml:space="preserve"> 15.05.2008 </t>
  </si>
  <si>
    <t>2386-PAK(SF)</t>
  </si>
  <si>
    <t>TA PUNJAB GOVT. EFFICIENCY IMP</t>
  </si>
  <si>
    <t xml:space="preserve"> 14.12.2007 </t>
  </si>
  <si>
    <t xml:space="preserve"> 31.05.2012 </t>
  </si>
  <si>
    <t>2396-PAK</t>
  </si>
  <si>
    <t>POWER TRANS. ENHANCEMENT PROG.</t>
  </si>
  <si>
    <t xml:space="preserve"> 20.05.2008 </t>
  </si>
  <si>
    <t xml:space="preserve"> 31.12.2013 </t>
  </si>
  <si>
    <t>2400-PAK</t>
  </si>
  <si>
    <t>NATIONAL T. CORRIDOR HIGHWAY P</t>
  </si>
  <si>
    <t xml:space="preserve"> 03.12.2008 </t>
  </si>
  <si>
    <t xml:space="preserve"> 30.06.2014 </t>
  </si>
  <si>
    <t>2401-PAK(SF)</t>
  </si>
  <si>
    <t>NATIONAL TRADE CORRIDOR HIGHWA</t>
  </si>
  <si>
    <t>2438-PAK</t>
  </si>
  <si>
    <t>POWER DISBTRIBUTION ENH. PROG</t>
  </si>
  <si>
    <t xml:space="preserve"> 29.11.2008 </t>
  </si>
  <si>
    <t>PEPCO</t>
  </si>
  <si>
    <t>2439-PAK(SF)</t>
  </si>
  <si>
    <t>POWER DISBTRI. ENHAN INV. PROG</t>
  </si>
  <si>
    <t xml:space="preserve"> 31.12.2018 </t>
  </si>
  <si>
    <t>2446-PAK</t>
  </si>
  <si>
    <t>ACCELERATING ECO. TRANSF. PROG</t>
  </si>
  <si>
    <t xml:space="preserve"> 30.09.2008 </t>
  </si>
  <si>
    <t>PLANNIN &amp; DEVELOPMEN</t>
  </si>
  <si>
    <t>2447-PAK(SF)</t>
  </si>
  <si>
    <t>ACCEL. ECONOMIC TRANS PROGRAM</t>
  </si>
  <si>
    <t>2482-PAK(OCR)</t>
  </si>
  <si>
    <t>2ND BALOCHISTAN RES MANA PROG</t>
  </si>
  <si>
    <t xml:space="preserve"> 17.12.2008 </t>
  </si>
  <si>
    <t>2483-PAK</t>
  </si>
  <si>
    <t>2ND BALOCHISTAN RESOURCE MANA.</t>
  </si>
  <si>
    <t>2484-PAK(SF)</t>
  </si>
  <si>
    <t>SINDH GROWTH &amp; RURAL REVI. PRO</t>
  </si>
  <si>
    <t xml:space="preserve"> 30.04.2009 </t>
  </si>
  <si>
    <t>SINDH</t>
  </si>
  <si>
    <t>2485-PAK(SF)</t>
  </si>
  <si>
    <t>PUNJAB MILLENIUM DEV GOAL PROG</t>
  </si>
  <si>
    <t>2499-PAK(SF)</t>
  </si>
  <si>
    <t>SINDH CITIES IMPROV. INV. PROG</t>
  </si>
  <si>
    <t xml:space="preserve"> 06.02.2009 </t>
  </si>
  <si>
    <t xml:space="preserve"> 31.12.2012 </t>
  </si>
  <si>
    <t>7212-PAK</t>
  </si>
  <si>
    <t>HIGHWAY REHABILITATION PROJECT</t>
  </si>
  <si>
    <t xml:space="preserve"> 26.01.2004 </t>
  </si>
  <si>
    <t>IBRD</t>
  </si>
  <si>
    <t>7264-PAK</t>
  </si>
  <si>
    <t>TAX ADMIN REFORM PROJECT</t>
  </si>
  <si>
    <t xml:space="preserve"> 09.03.2005 </t>
  </si>
  <si>
    <t>REVENUE DIVISION</t>
  </si>
  <si>
    <t>7277-PAK</t>
  </si>
  <si>
    <t>TAUNSA BARRAGE REHAB &amp; MODERNI</t>
  </si>
  <si>
    <t xml:space="preserve"> 24.03.2005 </t>
  </si>
  <si>
    <t>WATER</t>
  </si>
  <si>
    <t>7341-PAK</t>
  </si>
  <si>
    <t>HIGHWAYS REHABILITATION PROJ.</t>
  </si>
  <si>
    <t xml:space="preserve"> 06.12.2005 </t>
  </si>
  <si>
    <t>7376-PAK</t>
  </si>
  <si>
    <t>ADDITIONAL LOAN FOR HIGHWAYS R</t>
  </si>
  <si>
    <t xml:space="preserve"> 16.05.2006 </t>
  </si>
  <si>
    <t>7380-PAK</t>
  </si>
  <si>
    <t>PUNJAB MINCIPAL SERV. (PMSIP)</t>
  </si>
  <si>
    <t xml:space="preserve"> 05.06.2006 </t>
  </si>
  <si>
    <t>7565-PAK</t>
  </si>
  <si>
    <t>ELECTRICITY DISTRIB AND TRANSM</t>
  </si>
  <si>
    <t xml:space="preserve"> 14.07.2008 </t>
  </si>
  <si>
    <t>2240-PAK</t>
  </si>
  <si>
    <t>FAMILY HEALTH</t>
  </si>
  <si>
    <t xml:space="preserve"> 08.07.1991 </t>
  </si>
  <si>
    <t xml:space="preserve"> 28.02.2001 </t>
  </si>
  <si>
    <t>IDA</t>
  </si>
  <si>
    <t>2687-PAK</t>
  </si>
  <si>
    <t>NWFP PRIMARY EDUCATION PROGRA:</t>
  </si>
  <si>
    <t xml:space="preserve"> 07.04.1995 </t>
  </si>
  <si>
    <t xml:space="preserve"> 30.06.2001 </t>
  </si>
  <si>
    <t>2992-PAK</t>
  </si>
  <si>
    <t>NORTHERN EDUCATION</t>
  </si>
  <si>
    <t xml:space="preserve"> 05.11.1997 </t>
  </si>
  <si>
    <t xml:space="preserve"> 30.09.2004 </t>
  </si>
  <si>
    <t>2999-PAK</t>
  </si>
  <si>
    <t>NATIONAL DRAINAGE PROGRAMME</t>
  </si>
  <si>
    <t xml:space="preserve"> 16.12.1997 </t>
  </si>
  <si>
    <t xml:space="preserve"> 31.12.2005 </t>
  </si>
  <si>
    <t>3516-1-PAK</t>
  </si>
  <si>
    <t>NWFP  - OFWM  -  EQ</t>
  </si>
  <si>
    <t>3688-PAK</t>
  </si>
  <si>
    <t>BANKING SECTOR TECH ASSISTANCE</t>
  </si>
  <si>
    <t xml:space="preserve"> 11.07.2002 </t>
  </si>
  <si>
    <t>3689-1-PAK</t>
  </si>
  <si>
    <t>AJK COMMUNITY INFRASTRUCT.  EQ</t>
  </si>
  <si>
    <t xml:space="preserve"> 30.11.2010 </t>
  </si>
  <si>
    <t>3689-PAK</t>
  </si>
  <si>
    <t>AJK COMM. INFRASTR SERVICES</t>
  </si>
  <si>
    <t xml:space="preserve"> 24.08.2002 </t>
  </si>
  <si>
    <t xml:space="preserve"> 30.11.2009 </t>
  </si>
  <si>
    <t>3775-PAK</t>
  </si>
  <si>
    <t>NATIONAL EDU ASSESSMENT SYSTEM</t>
  </si>
  <si>
    <t xml:space="preserve"> 09.10.2003 </t>
  </si>
  <si>
    <t>COMMON (EDU, PROV)</t>
  </si>
  <si>
    <t>3776-PAK</t>
  </si>
  <si>
    <t>HIV/AIDS PREVENTION PROJECT</t>
  </si>
  <si>
    <t>COMMON (HEALTH,PROV)</t>
  </si>
  <si>
    <t>3834-2-PAK</t>
  </si>
  <si>
    <t>II POVERTY ALLEVIATION FUND</t>
  </si>
  <si>
    <t xml:space="preserve"> 02.05.2007 </t>
  </si>
  <si>
    <t>3834-3-PAK</t>
  </si>
  <si>
    <t>3834-4-PAK</t>
  </si>
  <si>
    <t>3834-PAK</t>
  </si>
  <si>
    <t>II POVERTY ALLEVIATION .F.P</t>
  </si>
  <si>
    <t xml:space="preserve"> 20.01.2004 </t>
  </si>
  <si>
    <t>3846-PAK</t>
  </si>
  <si>
    <t>HIGHWAYS REHABLITATION PROJECT</t>
  </si>
  <si>
    <t>3904-PAK</t>
  </si>
  <si>
    <t>PUBLIC SECT CAPACITY  BUILDING</t>
  </si>
  <si>
    <t xml:space="preserve"> 16.06.2004 </t>
  </si>
  <si>
    <t>3905-PAK</t>
  </si>
  <si>
    <t>SINDH ON FARM WATER MANAG. PRJ</t>
  </si>
  <si>
    <t xml:space="preserve"> 27.07.2004 </t>
  </si>
  <si>
    <t>3906-PAK</t>
  </si>
  <si>
    <t>NWFP COMMUNITY INFRASTRUCTURE</t>
  </si>
  <si>
    <t xml:space="preserve"> 11.08.2004 </t>
  </si>
  <si>
    <t>4007-PAK</t>
  </si>
  <si>
    <t>TAX ADMINISTRATION REFORM PROJ</t>
  </si>
  <si>
    <t>4109-PAK</t>
  </si>
  <si>
    <t>PIFRA-II IMP. FIN. REP &amp; AUDIT</t>
  </si>
  <si>
    <t xml:space="preserve"> 23.09.2005 </t>
  </si>
  <si>
    <t>4134-PAK</t>
  </si>
  <si>
    <t>EARTHQUAKE EMERGENCY RECO. PRO</t>
  </si>
  <si>
    <t>4145-1-PAK</t>
  </si>
  <si>
    <t>II PART.SHIP POLIO ERADICATION</t>
  </si>
  <si>
    <t xml:space="preserve"> 07.06.2007 </t>
  </si>
  <si>
    <t>HEALTH</t>
  </si>
  <si>
    <t>4145-PAK</t>
  </si>
  <si>
    <t>SECOND PARTNERSHIP FOR POLIO</t>
  </si>
  <si>
    <t xml:space="preserve"> 17.02.2006 </t>
  </si>
  <si>
    <t>4203-PAK</t>
  </si>
  <si>
    <t>BALOCHISTAN EDU SUPP</t>
  </si>
  <si>
    <t xml:space="preserve"> 01.07.2006 </t>
  </si>
  <si>
    <t xml:space="preserve"> 31.01.2011 </t>
  </si>
  <si>
    <t>4258-PAK</t>
  </si>
  <si>
    <t>PUNJAB LAND RECORDS MANG. SYS</t>
  </si>
  <si>
    <t xml:space="preserve"> 28.02.2007 </t>
  </si>
  <si>
    <t xml:space="preserve"> 31.03.2012 </t>
  </si>
  <si>
    <t>4358-PAK</t>
  </si>
  <si>
    <t>SINDH WATER SEC IMPR PROJ PH.I</t>
  </si>
  <si>
    <t xml:space="preserve"> 30.04.2013 </t>
  </si>
  <si>
    <t>4387-PAK</t>
  </si>
  <si>
    <t>BALOCH. SMALL SCALE IRRIG PROJ</t>
  </si>
  <si>
    <t xml:space="preserve"> 25.06.2008 </t>
  </si>
  <si>
    <t>4437-PAK</t>
  </si>
  <si>
    <t>WATER SECTOR CAPACITY BUILDING</t>
  </si>
  <si>
    <t xml:space="preserve"> 28.02.2014 </t>
  </si>
  <si>
    <t>4463-PAK</t>
  </si>
  <si>
    <t>ELECTRICITY DISTRIB. AND TRANS</t>
  </si>
  <si>
    <t>4464-PAK</t>
  </si>
  <si>
    <t xml:space="preserve"> 17.07.2008 </t>
  </si>
  <si>
    <t>4559-PAK</t>
  </si>
  <si>
    <t>POVERTY REDUCTION &amp; ECO SUPPOR</t>
  </si>
  <si>
    <t xml:space="preserve"> 26.03.2009 </t>
  </si>
  <si>
    <t>IDN</t>
  </si>
  <si>
    <t>IDB</t>
  </si>
  <si>
    <t>REWAT SUB-STATION PROJECT</t>
  </si>
  <si>
    <t xml:space="preserve"> 24.08.2000 </t>
  </si>
  <si>
    <t>PAK-0085</t>
  </si>
  <si>
    <t>NUST EXP PROJ BUILD CONSTRUCT</t>
  </si>
  <si>
    <t>SC. &amp; TECHNOLOGY</t>
  </si>
  <si>
    <t>PAK-0086</t>
  </si>
  <si>
    <t>NUST EXPANSION PROJECT</t>
  </si>
  <si>
    <t>PAK-0096</t>
  </si>
  <si>
    <t>CHAGAI WATER MANG. AGRICUTURE</t>
  </si>
  <si>
    <t xml:space="preserve"> 21.07.2004 </t>
  </si>
  <si>
    <t xml:space="preserve"> 26.02.2010 </t>
  </si>
  <si>
    <t>PAK-0097</t>
  </si>
  <si>
    <t>VICTIMS OF EARTHQUAKE 2005</t>
  </si>
  <si>
    <t xml:space="preserve"> 30.05.2006 </t>
  </si>
  <si>
    <t>PAK-0098</t>
  </si>
  <si>
    <t>RAILWAYS DEVELOPMENT PROJ. P-2</t>
  </si>
  <si>
    <t>PAK-114</t>
  </si>
  <si>
    <t>ISTISNA'A FINANCING AGREEMENT</t>
  </si>
  <si>
    <t xml:space="preserve"> 03.01.2008 </t>
  </si>
  <si>
    <t>PAK-116</t>
  </si>
  <si>
    <t>AGENCY AGREEMENT (ISTISNA'A)</t>
  </si>
  <si>
    <t>PAK-117</t>
  </si>
  <si>
    <t>KHWAR DAMS HYDROPOWER PROJECT</t>
  </si>
  <si>
    <t xml:space="preserve"> 01.12.2008 </t>
  </si>
  <si>
    <t xml:space="preserve"> 31.07.2012 </t>
  </si>
  <si>
    <t>1429/TFI/PAK</t>
  </si>
  <si>
    <t>MASTER MURABAHA AGR. CRUDE OIL</t>
  </si>
  <si>
    <t xml:space="preserve"> 30.12.2008 </t>
  </si>
  <si>
    <t>IDB(ST)</t>
  </si>
  <si>
    <t>CM2008</t>
  </si>
  <si>
    <t>COMMODITY MURABAHA 2008</t>
  </si>
  <si>
    <t xml:space="preserve"> 07.11.2008 </t>
  </si>
  <si>
    <t xml:space="preserve"> 30.11.2008 </t>
  </si>
  <si>
    <t>CM2008(DEC)</t>
  </si>
  <si>
    <t>COMMODITY MURAHABA FINANCING</t>
  </si>
  <si>
    <t>PAK-ITFO-187</t>
  </si>
  <si>
    <t>IMPORT OF CRUDE OIL (PARCO)</t>
  </si>
  <si>
    <t xml:space="preserve"> 15.06.2008 </t>
  </si>
  <si>
    <t xml:space="preserve"> 31.10.2008 </t>
  </si>
  <si>
    <t>PETROL. &amp; NAT RESOUR</t>
  </si>
  <si>
    <t>PAK-ITFO-188</t>
  </si>
  <si>
    <t xml:space="preserve"> 28.02.2009 </t>
  </si>
  <si>
    <t>IFAD</t>
  </si>
  <si>
    <t>DIR AREA SUPPORT - 425/PK</t>
  </si>
  <si>
    <t xml:space="preserve"> 21.11.1996 </t>
  </si>
  <si>
    <t>453-PK</t>
  </si>
  <si>
    <t>NORTHERN AREAS DEVELOPMENT</t>
  </si>
  <si>
    <t xml:space="preserve"> 20.05.1998 </t>
  </si>
  <si>
    <t>492-PK</t>
  </si>
  <si>
    <t>BARANI VILLAGE DEVELOPMENT PRJ</t>
  </si>
  <si>
    <t xml:space="preserve"> 12.05.1999 </t>
  </si>
  <si>
    <t>554-PAK</t>
  </si>
  <si>
    <t>SOUTHERN FATA DEVELOPMENT PROJ</t>
  </si>
  <si>
    <t xml:space="preserve"> 22.01.2001 </t>
  </si>
  <si>
    <t xml:space="preserve"> 31.03.2009 </t>
  </si>
  <si>
    <t>558-PK</t>
  </si>
  <si>
    <t>NWFP BARANI AREA DEV. PROJ.</t>
  </si>
  <si>
    <t xml:space="preserve"> 16.08.2001 </t>
  </si>
  <si>
    <t>625-PK</t>
  </si>
  <si>
    <t>COMMUNITY DEVELOPMENT PROG.</t>
  </si>
  <si>
    <t xml:space="preserve"> 09.03.2004 </t>
  </si>
  <si>
    <t>683-PK</t>
  </si>
  <si>
    <t>MICROFINANCE INNOVATION AND OU</t>
  </si>
  <si>
    <t xml:space="preserve"> 18.01.2006 </t>
  </si>
  <si>
    <t>695-PK</t>
  </si>
  <si>
    <t>RESTORATION OF EARTHQUAKE-AFFE</t>
  </si>
  <si>
    <t>727-PK</t>
  </si>
  <si>
    <t>INCREASING SUSTAINABLE MICRO F</t>
  </si>
  <si>
    <t xml:space="preserve"> 22.11.2007 </t>
  </si>
  <si>
    <t>1087-P</t>
  </si>
  <si>
    <t>DOUBLE TRACK LODHRAN TO KHANWA</t>
  </si>
  <si>
    <t xml:space="preserve"> 06.09.2006 </t>
  </si>
  <si>
    <t>OPEC FUND</t>
  </si>
  <si>
    <t>1134-P</t>
  </si>
  <si>
    <t>INST. OF EMERGING TECH LHR PRO</t>
  </si>
  <si>
    <t xml:space="preserve"> 06.09.2007 </t>
  </si>
  <si>
    <t>1205-P</t>
  </si>
  <si>
    <t>GOLAN GOL HYDROPOWER PROJECT</t>
  </si>
  <si>
    <t xml:space="preserve"> 04.11.2008 </t>
  </si>
  <si>
    <t>899-P</t>
  </si>
  <si>
    <t>PROVINCIAL ROAD SECTOR  DEV.</t>
  </si>
  <si>
    <t xml:space="preserve"> 10.09.2002 </t>
  </si>
  <si>
    <t>ITAL-2008</t>
  </si>
  <si>
    <t>SME PROMOTION IN PAKISTAN</t>
  </si>
  <si>
    <t xml:space="preserve"> 02.06.2008 </t>
  </si>
  <si>
    <t xml:space="preserve"> 02.06.2010 </t>
  </si>
  <si>
    <t>ITALY</t>
  </si>
  <si>
    <t>PK-P-59</t>
  </si>
  <si>
    <t>PUNJAB IRRIG. SYSTEM IMPRO. PR</t>
  </si>
  <si>
    <t xml:space="preserve"> 03.05.2008 </t>
  </si>
  <si>
    <t xml:space="preserve"> 24.10.2017 </t>
  </si>
  <si>
    <t>JAPAN</t>
  </si>
  <si>
    <t>PK-P49(NR)</t>
  </si>
  <si>
    <t>BALOCHISTAN MIDDLE LEVEL EDUC.</t>
  </si>
  <si>
    <t xml:space="preserve"> 31.03.1997 </t>
  </si>
  <si>
    <t>PK-P53</t>
  </si>
  <si>
    <t>LOWER CHENAB SYSTEM REH. PROJ.</t>
  </si>
  <si>
    <t xml:space="preserve"> 10.08.2005 </t>
  </si>
  <si>
    <t>PK-P54</t>
  </si>
  <si>
    <t>LOAD DISPATCH SYSTEM UPGRADE P</t>
  </si>
  <si>
    <t>PK-P55</t>
  </si>
  <si>
    <t>INDUS HIGHWAY CONSTRUCTION</t>
  </si>
  <si>
    <t xml:space="preserve"> 15.12.2006 </t>
  </si>
  <si>
    <t xml:space="preserve"> 15.12.2016 </t>
  </si>
  <si>
    <t>PK-P56</t>
  </si>
  <si>
    <t>DADU KHUZDAR TRANSMISION</t>
  </si>
  <si>
    <t>PK-P57</t>
  </si>
  <si>
    <t>EAST-WAST IMPROV. PROJ(N70)</t>
  </si>
  <si>
    <t>PK-P58</t>
  </si>
  <si>
    <t>PUNJAB TRANS. LINES AND GRID</t>
  </si>
  <si>
    <t xml:space="preserve"> 24.10.2015 </t>
  </si>
  <si>
    <t>NTDC</t>
  </si>
  <si>
    <t>PK-P60</t>
  </si>
  <si>
    <t>RURAL ROAD CONS PROJ (II) SIND</t>
  </si>
  <si>
    <t>PAK-2</t>
  </si>
  <si>
    <t>KRW</t>
  </si>
  <si>
    <t>220KV GHAZI ROAD GRID STATION</t>
  </si>
  <si>
    <t xml:space="preserve"> 29.09.2005 </t>
  </si>
  <si>
    <t>KOREA</t>
  </si>
  <si>
    <t>PAK-3</t>
  </si>
  <si>
    <t>INFR. RECON. &amp; REH. PROJ. AJK</t>
  </si>
  <si>
    <t xml:space="preserve"> 15.02.2008 </t>
  </si>
  <si>
    <t>PAK-4</t>
  </si>
  <si>
    <t>GEPCO SUB-STATIONS FOR RURAL</t>
  </si>
  <si>
    <t xml:space="preserve"> 20.11.2008 </t>
  </si>
  <si>
    <t xml:space="preserve"> 20.11.2012 </t>
  </si>
  <si>
    <t>PAK-5</t>
  </si>
  <si>
    <t>FRAMEWORK ARRANGEMENT 2008-11</t>
  </si>
  <si>
    <t>KWD</t>
  </si>
  <si>
    <t>KUWAIT</t>
  </si>
  <si>
    <t>2ND RURAL ELECTRIFICATION PROJ</t>
  </si>
  <si>
    <t xml:space="preserve"> 03.04.1994 </t>
  </si>
  <si>
    <t>SEC TRANS. LINE &amp; GRID STATION</t>
  </si>
  <si>
    <t xml:space="preserve"> 07.01.1996 </t>
  </si>
  <si>
    <t>GAZI BROTHA HYDRO ELECTRIC PRJ</t>
  </si>
  <si>
    <t xml:space="preserve"> 29.09.1998 </t>
  </si>
  <si>
    <t>LYARI EXPRESSWAY PROJECT</t>
  </si>
  <si>
    <t xml:space="preserve"> 11.01.2005 </t>
  </si>
  <si>
    <t xml:space="preserve"> 11.01.2011 </t>
  </si>
  <si>
    <t>742-KFAED</t>
  </si>
  <si>
    <t>GOLEN-GOL-HYDROPOWER PROJECT</t>
  </si>
  <si>
    <t xml:space="preserve"> 21.03.2007 </t>
  </si>
  <si>
    <t>SAR</t>
  </si>
  <si>
    <t>GOLEN GOL HYDROPOWER PROJ</t>
  </si>
  <si>
    <t xml:space="preserve"> 18.03.2008 </t>
  </si>
  <si>
    <t>SAUDI ARABIA</t>
  </si>
  <si>
    <t>9/407</t>
  </si>
  <si>
    <t>MAKRAN COASTAL ROAD PROJECT</t>
  </si>
  <si>
    <t xml:space="preserve"> 19.10.2003 </t>
  </si>
  <si>
    <t>F-PAK-0058</t>
  </si>
  <si>
    <t>IMPORT OF SAUDI UREA</t>
  </si>
  <si>
    <t xml:space="preserve"> 25.02.2007 </t>
  </si>
  <si>
    <t>F-PAK-06700072</t>
  </si>
  <si>
    <t>IMPORT OF SAUDI  UREA</t>
  </si>
  <si>
    <t xml:space="preserve"> 13.08.2008 </t>
  </si>
  <si>
    <t xml:space="preserve"> 13.08.2010 </t>
  </si>
  <si>
    <t>U.K.</t>
  </si>
  <si>
    <t>CHINA</t>
  </si>
  <si>
    <t>GRANT</t>
  </si>
  <si>
    <t>0028-PAK</t>
  </si>
  <si>
    <t>BALOCHISTAN DEVOLED SOCIAL SER</t>
  </si>
  <si>
    <t>0029-PAK(SF)</t>
  </si>
  <si>
    <t>EARTHQUAKE EMERGENCY ASSISTANC</t>
  </si>
  <si>
    <t xml:space="preserve"> 06.11.2009 </t>
  </si>
  <si>
    <t>AUSTRALIA</t>
  </si>
  <si>
    <t>LWR-2005-144</t>
  </si>
  <si>
    <t>OPTIMISING CANAL AND GROUNDWAT</t>
  </si>
  <si>
    <t>AUD</t>
  </si>
  <si>
    <t>LWR1/2000/013</t>
  </si>
  <si>
    <t>SUSTAINABLE AGR. IN SALINE ENV</t>
  </si>
  <si>
    <t>SMCN/2002/034</t>
  </si>
  <si>
    <t>PERMANENT RAISED BED TECHNOLOG</t>
  </si>
  <si>
    <t xml:space="preserve"> 03.03.2004 </t>
  </si>
  <si>
    <t>SMCN/2004/035</t>
  </si>
  <si>
    <t>DIRECT DRILLING INTO RICE</t>
  </si>
  <si>
    <t xml:space="preserve"> 24.11.2005 </t>
  </si>
  <si>
    <t>CANADA</t>
  </si>
  <si>
    <t>CAD</t>
  </si>
  <si>
    <t>CABINET</t>
  </si>
  <si>
    <t>10019-3</t>
  </si>
  <si>
    <t>PROGRAMME SUPPORT UNIT-III</t>
  </si>
  <si>
    <t xml:space="preserve"> 03.09.1997 </t>
  </si>
  <si>
    <t xml:space="preserve"> 13.12.1995 </t>
  </si>
  <si>
    <t>SOCIAL POLICY &amp; DEV. CENTRE</t>
  </si>
  <si>
    <t>SP &amp; DC</t>
  </si>
  <si>
    <t>HIV\AIDS SURVEILLANCE PROJECT</t>
  </si>
  <si>
    <t xml:space="preserve"> 09.09.2003 </t>
  </si>
  <si>
    <t>BASIC EDUCATION PROJECT</t>
  </si>
  <si>
    <t xml:space="preserve"> 16.07.2003 </t>
  </si>
  <si>
    <t>EDUCATION</t>
  </si>
  <si>
    <t>PATHWAYS TO PURSESTRINGS MARKE</t>
  </si>
  <si>
    <t xml:space="preserve"> 06.01.2009 </t>
  </si>
  <si>
    <t xml:space="preserve"> 06.01.2012 </t>
  </si>
  <si>
    <t>HOSP AND SCH IN E.QUAK AFF ARE</t>
  </si>
  <si>
    <t xml:space="preserve"> 24.11.2006 </t>
  </si>
  <si>
    <t>CHINA07</t>
  </si>
  <si>
    <t xml:space="preserve"> 17.04.2007 </t>
  </si>
  <si>
    <t>Meteorological Deptt</t>
  </si>
  <si>
    <t>EU</t>
  </si>
  <si>
    <t>STRENGTHENING OF LIVESTOCK</t>
  </si>
  <si>
    <t xml:space="preserve"> 16.03.2002 </t>
  </si>
  <si>
    <t>AIDCO/2007/0184</t>
  </si>
  <si>
    <t>EDU. SECTOR REFORMS PROG(NWFP)</t>
  </si>
  <si>
    <t xml:space="preserve"> 29.12.2008 </t>
  </si>
  <si>
    <t>ASIE-2005/17640</t>
  </si>
  <si>
    <t>COMBAT ABUSIVE CHILD LABOUR-II</t>
  </si>
  <si>
    <t xml:space="preserve"> 02.12.2006 </t>
  </si>
  <si>
    <t>MANPOWER, EMPLOYMENT &amp; HRD</t>
  </si>
  <si>
    <t>LABOUR &amp; MANPOWER</t>
  </si>
  <si>
    <t>ASIE/2005/017-6</t>
  </si>
  <si>
    <t>SIND EDU PLAN SUP PROG (SEPSP)</t>
  </si>
  <si>
    <t xml:space="preserve"> 22.12.2006 </t>
  </si>
  <si>
    <t xml:space="preserve"> 08.12.2008 </t>
  </si>
  <si>
    <t>POPULATION WELFARE</t>
  </si>
  <si>
    <t>SOCIAL MARKETING OF CONTRACEPT</t>
  </si>
  <si>
    <t xml:space="preserve"> 17.12.2001 </t>
  </si>
  <si>
    <t>POPULATION</t>
  </si>
  <si>
    <t>NORTHERN AREA HEALTH CARE PROJ</t>
  </si>
  <si>
    <t xml:space="preserve"> 30.12.1997 </t>
  </si>
  <si>
    <t>STUDY &amp; EXPERT FUND (SFF-VII)</t>
  </si>
  <si>
    <t>EQUIPMENT BASIC HEALTH (NWFP)</t>
  </si>
  <si>
    <t xml:space="preserve"> 02.01.2006 </t>
  </si>
  <si>
    <t>TUBERCULOSIS CONTROL PROG NWFP</t>
  </si>
  <si>
    <t xml:space="preserve"> 12.08.2004 </t>
  </si>
  <si>
    <t>10221(GTZ)</t>
  </si>
  <si>
    <t>REFORME OF WOMEN DISRIMINATION</t>
  </si>
  <si>
    <t xml:space="preserve"> 05.05.2005 </t>
  </si>
  <si>
    <t>WOMEN DEVELOPMENT</t>
  </si>
  <si>
    <t>10222(GTZ)</t>
  </si>
  <si>
    <t>SUPPORT TO THE FED. BUR. OF ST</t>
  </si>
  <si>
    <t xml:space="preserve"> 08.11.2004 </t>
  </si>
  <si>
    <t xml:space="preserve"> 31.08.2008 </t>
  </si>
  <si>
    <t>F.B.S</t>
  </si>
  <si>
    <t>10223(GTZ)</t>
  </si>
  <si>
    <t>PAK HYDROPOWER PROMOTION PROG</t>
  </si>
  <si>
    <t xml:space="preserve"> 23.12.2004 </t>
  </si>
  <si>
    <t>10224(GTZ)</t>
  </si>
  <si>
    <t>EDU. SECTOR DEV. PROG (NWFP)</t>
  </si>
  <si>
    <t>STUDIES &amp; EXPERTS FUNDS VI</t>
  </si>
  <si>
    <t xml:space="preserve"> 25.11.1998 </t>
  </si>
  <si>
    <t>RECON. OF HEALTH INFR. IN AJK</t>
  </si>
  <si>
    <t xml:space="preserve"> 29.09.2006 </t>
  </si>
  <si>
    <t>HIV/AIDS, BLOOD SAFETY</t>
  </si>
  <si>
    <t xml:space="preserve"> 28.11.2006 </t>
  </si>
  <si>
    <t>REPROD. HEALTH NWFP PROVINCE</t>
  </si>
  <si>
    <t>RURAL HOUSING AND RELATED INFR</t>
  </si>
  <si>
    <t xml:space="preserve"> 09.06.2006 </t>
  </si>
  <si>
    <t>PROTECTED AREAS MANAGEMENT</t>
  </si>
  <si>
    <t xml:space="preserve"> 21.08.2002 </t>
  </si>
  <si>
    <t>COMMON (E&amp;UAD,PROV)</t>
  </si>
  <si>
    <t>TF-050054</t>
  </si>
  <si>
    <t>CAPACITY BULDING OF P.S.S.T.I.</t>
  </si>
  <si>
    <t xml:space="preserve"> 29.09.2001 </t>
  </si>
  <si>
    <t xml:space="preserve"> 29.09.2004 </t>
  </si>
  <si>
    <t>ESTABLISHMENT</t>
  </si>
  <si>
    <t>TF-26592</t>
  </si>
  <si>
    <t>IMPOWERING RURAL WOMEN PUNJAB</t>
  </si>
  <si>
    <t xml:space="preserve"> 13.07.2001 </t>
  </si>
  <si>
    <t>TF-27385</t>
  </si>
  <si>
    <t>IDF for Tax Reforms CBR</t>
  </si>
  <si>
    <t xml:space="preserve"> 17.11.2000 </t>
  </si>
  <si>
    <t xml:space="preserve"> 01.08.2002 </t>
  </si>
  <si>
    <t>tf055465</t>
  </si>
  <si>
    <t>CAPACITY BUILDING OF (SECP)</t>
  </si>
  <si>
    <t xml:space="preserve"> 28.09.2005 </t>
  </si>
  <si>
    <t xml:space="preserve"> 28.09.2009 </t>
  </si>
  <si>
    <t xml:space="preserve"> 30.06.2005 </t>
  </si>
  <si>
    <t>H044</t>
  </si>
  <si>
    <t>RF054655</t>
  </si>
  <si>
    <t>SUPPORT TO THE PUBLIC ACCOUNTS</t>
  </si>
  <si>
    <t xml:space="preserve"> 10.02.2005 </t>
  </si>
  <si>
    <t xml:space="preserve"> 09.02.2008 </t>
  </si>
  <si>
    <t>PARL-AFFAIRS</t>
  </si>
  <si>
    <t>TF-050854</t>
  </si>
  <si>
    <t>NATIONAL EDU ASSESSMENT SYS. P</t>
  </si>
  <si>
    <t>TF-051706</t>
  </si>
  <si>
    <t>PUNJAB EDUCATION SECTOR</t>
  </si>
  <si>
    <t xml:space="preserve"> 25.10.2003 </t>
  </si>
  <si>
    <t>TF-56732</t>
  </si>
  <si>
    <t>PUNJ MUNICP SERV IMPR PR PMSIP</t>
  </si>
  <si>
    <t xml:space="preserve"> 07.03.2007 </t>
  </si>
  <si>
    <t>TF-57246</t>
  </si>
  <si>
    <t>PUNJAB LARGE CITIES DPL</t>
  </si>
  <si>
    <t xml:space="preserve"> 21.10.2006 </t>
  </si>
  <si>
    <t>TF056902</t>
  </si>
  <si>
    <t>MINERAL SEC. TECH. ASSIST MTAP</t>
  </si>
  <si>
    <t xml:space="preserve"> 19.06.2007 </t>
  </si>
  <si>
    <t xml:space="preserve"> 31.03.2008 </t>
  </si>
  <si>
    <t>MINING &amp; QUARRYING</t>
  </si>
  <si>
    <t>TF057459</t>
  </si>
  <si>
    <t>EARTHQUAKE DISABILITY PROJECT</t>
  </si>
  <si>
    <t xml:space="preserve"> 22.05.2007 </t>
  </si>
  <si>
    <t>TF53444</t>
  </si>
  <si>
    <t>NWFP COMMUNITY INFRA PROJ II</t>
  </si>
  <si>
    <t xml:space="preserve"> 10.11.2004 </t>
  </si>
  <si>
    <t>TF56750</t>
  </si>
  <si>
    <t>PK EARTHQUAKE DISABILITY</t>
  </si>
  <si>
    <t xml:space="preserve"> 09.11.2006 </t>
  </si>
  <si>
    <t xml:space="preserve"> 30.09.2009 </t>
  </si>
  <si>
    <t>TF56952</t>
  </si>
  <si>
    <t>NWFP. SUP. PROCU. REG FRAMEWOR</t>
  </si>
  <si>
    <t xml:space="preserve"> 09.08.2006 </t>
  </si>
  <si>
    <t xml:space="preserve"> 08.08.2009 </t>
  </si>
  <si>
    <t>TF57796</t>
  </si>
  <si>
    <t>PAKISTAN SOCIAL PROTECTION PRO</t>
  </si>
  <si>
    <t xml:space="preserve"> 28.08.2007 </t>
  </si>
  <si>
    <t>ECONOMIC AFFAIRS</t>
  </si>
  <si>
    <t>PAK-106</t>
  </si>
  <si>
    <t>EARTH QUAKE RECONSTR EFFORT</t>
  </si>
  <si>
    <t xml:space="preserve"> 15.02.2006 </t>
  </si>
  <si>
    <t>PAK-325/03</t>
  </si>
  <si>
    <t>TA NATIONAL UNIVERSITY OF S&amp;T</t>
  </si>
  <si>
    <t xml:space="preserve"> 18.04.2003 </t>
  </si>
  <si>
    <t xml:space="preserve"> 30.06.2006 </t>
  </si>
  <si>
    <t>IMP. OF KARARO-WADH OF NH N-25</t>
  </si>
  <si>
    <t xml:space="preserve"> 07.12.2005 </t>
  </si>
  <si>
    <t xml:space="preserve"> 06.12.2006 </t>
  </si>
  <si>
    <t>WATER SUPPLY SYSTEM FAISALABAD</t>
  </si>
  <si>
    <t xml:space="preserve"> 30.04.2005 </t>
  </si>
  <si>
    <t>REPLACEMENT OF BULK HEAD GATES</t>
  </si>
  <si>
    <t>ISLAMABAD CHILDREN HOSPITAL</t>
  </si>
  <si>
    <t>CONS. MACHINERY TRAINING INST.</t>
  </si>
  <si>
    <t xml:space="preserve"> 05.01.2006 </t>
  </si>
  <si>
    <t xml:space="preserve"> 04.01.2007 </t>
  </si>
  <si>
    <t>COMMUNICATIONS</t>
  </si>
  <si>
    <t>ENHAN. CAPABILITIES MACH. INST</t>
  </si>
  <si>
    <t xml:space="preserve"> 24.05.2006 </t>
  </si>
  <si>
    <t>KARARO-WADH OF NHA N-25</t>
  </si>
  <si>
    <t>NON PROJECT GRANT AID</t>
  </si>
  <si>
    <t xml:space="preserve"> 28.01.2008 </t>
  </si>
  <si>
    <t>WATER SYSTEM IN FAISALABAD</t>
  </si>
  <si>
    <t xml:space="preserve"> 23.07.2008 </t>
  </si>
  <si>
    <t>NORWAY</t>
  </si>
  <si>
    <t>NOK</t>
  </si>
  <si>
    <t>PAK-3004</t>
  </si>
  <si>
    <t>INSTITUTIONAL COOPRATION</t>
  </si>
  <si>
    <t xml:space="preserve"> 11.04.2005 </t>
  </si>
  <si>
    <t xml:space="preserve"> 30.08.2009 </t>
  </si>
  <si>
    <t>OMAN</t>
  </si>
  <si>
    <t>201-2</t>
  </si>
  <si>
    <t>DEVELOPMENT PROJS IN BALOCHIST</t>
  </si>
  <si>
    <t xml:space="preserve"> 23.04.2001 </t>
  </si>
  <si>
    <t xml:space="preserve"> 23.04.2006 </t>
  </si>
  <si>
    <t>C.A.A</t>
  </si>
  <si>
    <t>201-3</t>
  </si>
  <si>
    <t>GAWADAR NEW INT.  AIRPORT</t>
  </si>
  <si>
    <t>SA2006EQ</t>
  </si>
  <si>
    <t>RECONS. PROG. OF EQ AFF. AREAS</t>
  </si>
  <si>
    <t xml:space="preserve"> 11.07.2006 </t>
  </si>
  <si>
    <t>SWITZERLAND</t>
  </si>
  <si>
    <t>12004-1</t>
  </si>
  <si>
    <t>FINAMCIAL SEC STRANG PROG(MICR</t>
  </si>
  <si>
    <t xml:space="preserve"> 08.03.2003 </t>
  </si>
  <si>
    <t>CHF</t>
  </si>
  <si>
    <t>FINANCIAL INCLUSION PRO. (FIP)</t>
  </si>
  <si>
    <t xml:space="preserve"> 03.07.2008 </t>
  </si>
  <si>
    <t xml:space="preserve"> 03.07.2013 </t>
  </si>
  <si>
    <t>INTERIM SUPPORT FOR EDU. NWFP</t>
  </si>
  <si>
    <t xml:space="preserve"> 18.02.2009 </t>
  </si>
  <si>
    <t>NWFP RURAL WATER SUPPLY &amp; SANI</t>
  </si>
  <si>
    <t>10762-1</t>
  </si>
  <si>
    <t>NATIONAL HEALTH POPU. FACILITY</t>
  </si>
  <si>
    <t xml:space="preserve"> 19.12.2008 </t>
  </si>
  <si>
    <t>COMMON (HEALTH,FIN,P</t>
  </si>
  <si>
    <t>10762-A</t>
  </si>
  <si>
    <t>NATIONAL HEALTH, POPU TA</t>
  </si>
  <si>
    <t xml:space="preserve"> 07.04.2003 </t>
  </si>
  <si>
    <t xml:space="preserve"> 07.04.2007 </t>
  </si>
  <si>
    <t>BUDGET SUPPORT FOR POVERTY RED</t>
  </si>
  <si>
    <t xml:space="preserve"> 13.03.2006 </t>
  </si>
  <si>
    <t>EARTHQUAKE RECON. &amp; REHAB.</t>
  </si>
  <si>
    <t xml:space="preserve"> 19.03.2007 </t>
  </si>
  <si>
    <t>MATERNAL NEWBORN &amp; CHILD HEALT</t>
  </si>
  <si>
    <t xml:space="preserve"> 04.03.2008 </t>
  </si>
  <si>
    <t xml:space="preserve"> 28.02.2013 </t>
  </si>
  <si>
    <t>4505-P</t>
  </si>
  <si>
    <t>PUNJAB DEVOLVED (PDSSP)</t>
  </si>
  <si>
    <t xml:space="preserve"> 31.03.2006 </t>
  </si>
  <si>
    <t>PAK/000502</t>
  </si>
  <si>
    <t>RURAL SUPPORT PROGRAMME-II</t>
  </si>
  <si>
    <t xml:space="preserve"> 12.01.2005 </t>
  </si>
  <si>
    <t>PAK/000560</t>
  </si>
  <si>
    <t>MEDIUM TERM BUDGETARY FRAMEWOR</t>
  </si>
  <si>
    <t xml:space="preserve"> 04.01.2003 </t>
  </si>
  <si>
    <t>PAK/000796</t>
  </si>
  <si>
    <t>HIV/AIDS CONTROL PROG</t>
  </si>
  <si>
    <t xml:space="preserve"> 04.11.2004 </t>
  </si>
  <si>
    <t xml:space="preserve"> 01.05.2007 </t>
  </si>
  <si>
    <t>TF-054392</t>
  </si>
  <si>
    <t>TAX ADMINISTRATION  REFORM</t>
  </si>
  <si>
    <t>U.N.D.P</t>
  </si>
  <si>
    <t>POVERTY ALLEVATION (NUPAP)</t>
  </si>
  <si>
    <t xml:space="preserve"> 13.11.2003 </t>
  </si>
  <si>
    <t>AREA DEVELOPMENT BALUCHISTAN</t>
  </si>
  <si>
    <t xml:space="preserve"> 17.12.1999 </t>
  </si>
  <si>
    <t>SUPPORT DEMOCRATE ELECTION</t>
  </si>
  <si>
    <t xml:space="preserve"> 13.09.2000 </t>
  </si>
  <si>
    <t>PAK. ELEC. COMM.</t>
  </si>
  <si>
    <t>SUPPORT TO DEV.REFORMS PROJECT</t>
  </si>
  <si>
    <t xml:space="preserve"> 19.03.1998 </t>
  </si>
  <si>
    <t>LACHI POVERTY REDUCTION PROJEC</t>
  </si>
  <si>
    <t xml:space="preserve"> 17.01.2000 </t>
  </si>
  <si>
    <t>SUSTAINABLE LAND MANAGEMENT</t>
  </si>
  <si>
    <t xml:space="preserve"> 30.09.2007 </t>
  </si>
  <si>
    <t>PAK/02/019</t>
  </si>
  <si>
    <t>NATIONAL CAPACITY BUILDING PRO</t>
  </si>
  <si>
    <t xml:space="preserve"> 01.05.2003 </t>
  </si>
  <si>
    <t>PAK/03/007</t>
  </si>
  <si>
    <t>GENDER SUPPORT PROGRAMME</t>
  </si>
  <si>
    <t xml:space="preserve"> 25.07.2003 </t>
  </si>
  <si>
    <t>U.N.F.P.A</t>
  </si>
  <si>
    <t>PROCUREMENT OF CONTRACEPTIVES</t>
  </si>
  <si>
    <t xml:space="preserve"> 28.11.2000 </t>
  </si>
  <si>
    <t>M/O HEALTH &amp; POP. WE</t>
  </si>
  <si>
    <t>U.N.H.C.R</t>
  </si>
  <si>
    <t>11800-32</t>
  </si>
  <si>
    <t>AFGHAN REFUGEES, R.A. JULY 08</t>
  </si>
  <si>
    <t>11800-33</t>
  </si>
  <si>
    <t>AFGHAN REFUGEES, R.A AUGUST 08</t>
  </si>
  <si>
    <t>11800-34</t>
  </si>
  <si>
    <t>AFGHAN REFUGEES R.A. SEPT 2008</t>
  </si>
  <si>
    <t>11800-35</t>
  </si>
  <si>
    <t>AFGHAN REFUGEES R.A. OCT, 2008</t>
  </si>
  <si>
    <t xml:space="preserve"> 30.10.2008 </t>
  </si>
  <si>
    <t>11800-36</t>
  </si>
  <si>
    <t>AFGHAN  REFUGEES R.A.NOV, 2008</t>
  </si>
  <si>
    <t>11800-37</t>
  </si>
  <si>
    <t>AFGHAN REFUGEES, R.A. DEC 2008</t>
  </si>
  <si>
    <t>11800-38</t>
  </si>
  <si>
    <t>AFGHAN REFUGEES, R.A. JAN 2009</t>
  </si>
  <si>
    <t xml:space="preserve"> 31.01.2009 </t>
  </si>
  <si>
    <t>11800-39</t>
  </si>
  <si>
    <t>AFGHAN REFUGEES, R.A FEB, 2009</t>
  </si>
  <si>
    <t>11800-40</t>
  </si>
  <si>
    <t>AFGHAN REFUGEES, R.A MAR, 2009</t>
  </si>
  <si>
    <t>USA</t>
  </si>
  <si>
    <t>391-2009/030-00</t>
  </si>
  <si>
    <t>SOFT WHITE WHEAT FOR PAKISTAN</t>
  </si>
  <si>
    <t>SOCIAL MARKETING AND THE PROCU</t>
  </si>
  <si>
    <t xml:space="preserve"> 10.05.2003 </t>
  </si>
  <si>
    <t xml:space="preserve"> 10.05.2008 </t>
  </si>
  <si>
    <t>391-004-3</t>
  </si>
  <si>
    <t>SOGA-GOVERNANCE-III</t>
  </si>
  <si>
    <t xml:space="preserve"> 26.05.2005 </t>
  </si>
  <si>
    <t>MISC.</t>
  </si>
  <si>
    <t>391-004-4</t>
  </si>
  <si>
    <t>SOGA-GOVERNANCE-4</t>
  </si>
  <si>
    <t xml:space="preserve"> 11.08.2006 </t>
  </si>
  <si>
    <t>391-004-5</t>
  </si>
  <si>
    <t>SOGA-GOVERNANCE-5</t>
  </si>
  <si>
    <t xml:space="preserve"> 22.09.2008 </t>
  </si>
  <si>
    <t xml:space="preserve"> 22.09.2009 </t>
  </si>
  <si>
    <t>391-006-2</t>
  </si>
  <si>
    <t>SOGA-ECONOMIC GROWTH-2</t>
  </si>
  <si>
    <t>391-006-3</t>
  </si>
  <si>
    <t>SOGA-ECONOMIC GROWTH-3</t>
  </si>
  <si>
    <t xml:space="preserve"> 01.08.2006 </t>
  </si>
  <si>
    <t>391-006-4</t>
  </si>
  <si>
    <t>SOGA-ECONOMIC GROWTH-4</t>
  </si>
  <si>
    <t xml:space="preserve"> 19.08.2008 </t>
  </si>
  <si>
    <t>391-006-5</t>
  </si>
  <si>
    <t>SOGA-ECONOMIC GROWTH-5</t>
  </si>
  <si>
    <t>391-007-2</t>
  </si>
  <si>
    <t>SOGA-HEALTH &amp; POPULATION-2</t>
  </si>
  <si>
    <t>391-007-3</t>
  </si>
  <si>
    <t>SOGA-HEALTH &amp; POPULATION-3</t>
  </si>
  <si>
    <t>391-007-4</t>
  </si>
  <si>
    <t>SOGA-HEALTH &amp; POPULATION-4</t>
  </si>
  <si>
    <t>391-008</t>
  </si>
  <si>
    <t>SOGA EARTHQUAKE RECON.</t>
  </si>
  <si>
    <t xml:space="preserve"> 21.01.2006 </t>
  </si>
  <si>
    <t xml:space="preserve"> 30.09.2010 </t>
  </si>
  <si>
    <t>391-111-65</t>
  </si>
  <si>
    <t>LAWENFORCEMENT AREA DEVE.</t>
  </si>
  <si>
    <t xml:space="preserve"> 13.01.2009 </t>
  </si>
  <si>
    <t>NARCOTICS CONTROL</t>
  </si>
  <si>
    <t>391-G-04-1023</t>
  </si>
  <si>
    <t>MARIT AND NEEDS-BASED SHCOL.PR</t>
  </si>
  <si>
    <t xml:space="preserve"> 02.07.2004 </t>
  </si>
  <si>
    <t>391-G02-3</t>
  </si>
  <si>
    <t>SOGA-EDUCATION-III</t>
  </si>
  <si>
    <t>W.F.P</t>
  </si>
  <si>
    <t>10269.0ACT1</t>
  </si>
  <si>
    <t>GIRLS PRIMARY EDUCATION</t>
  </si>
  <si>
    <t xml:space="preserve"> 01.01.2005 </t>
  </si>
  <si>
    <t>10269.0ACT2</t>
  </si>
  <si>
    <t>PROMOTING SAFE MOTHERHOOD</t>
  </si>
  <si>
    <t>10269.0ACT3</t>
  </si>
  <si>
    <t>CREATING ASSETS,RURAL WOMEN</t>
  </si>
  <si>
    <t>Donor</t>
  </si>
  <si>
    <t>Type of Aid</t>
  </si>
  <si>
    <t>Project                     No.</t>
  </si>
  <si>
    <t>Name of Project / Programme</t>
  </si>
  <si>
    <t>Signing Date</t>
  </si>
  <si>
    <t>Closing Date</t>
  </si>
  <si>
    <t>Base Currency [BC]</t>
  </si>
  <si>
    <t>Amount Committed in BC</t>
  </si>
  <si>
    <t>Undisbursed as on 30.06.2008    [$]</t>
  </si>
  <si>
    <t>Undisbursed as on 31.03.2008   [$]</t>
  </si>
  <si>
    <t xml:space="preserve">Undisbursed as on 30.06.2008  [Rs.]     </t>
  </si>
  <si>
    <t xml:space="preserve">Undisbursed as on 31.03.2008   [Rs.]  </t>
  </si>
  <si>
    <t xml:space="preserve">Undisbursed as on 31.03.2008   [BC]  </t>
  </si>
  <si>
    <t>Kind of Aid</t>
  </si>
  <si>
    <t xml:space="preserve"> Economic Sector</t>
  </si>
  <si>
    <t>Executing Agency</t>
  </si>
  <si>
    <t>Financing Source</t>
  </si>
  <si>
    <t xml:space="preserve">NON-PROJECT </t>
  </si>
  <si>
    <t>NON-PROJECT</t>
  </si>
  <si>
    <t>FOOD</t>
  </si>
  <si>
    <t xml:space="preserve">OTHER </t>
  </si>
  <si>
    <t>PROJECT</t>
  </si>
  <si>
    <t xml:space="preserve">PROJECT </t>
  </si>
  <si>
    <t>SMEDA</t>
  </si>
  <si>
    <t>CDA[INTERIOR]</t>
  </si>
  <si>
    <t>AGENCY - WISE  COMMITMENTS   &amp;   DISBURSEMENTS OF FOREIGN ECONOMIC ASSISTANCE</t>
  </si>
  <si>
    <t>Grant</t>
  </si>
  <si>
    <t>Loan</t>
  </si>
  <si>
    <t>Grand Total</t>
  </si>
  <si>
    <t>SECTOR - WISE  COMMITMENTS   &amp;   DISBURSEMENTS OF FOREIGN ECONOMIC ASSISTANCE</t>
  </si>
  <si>
    <t>BOP/CASH Total</t>
  </si>
  <si>
    <t>EARTHQUAKE R.A. Total</t>
  </si>
  <si>
    <t>Short Term Cr.</t>
  </si>
  <si>
    <t>EIB</t>
  </si>
  <si>
    <t>DONOR - WISE  COMMITMENTS   &amp;   DISBURSEMENTS OF FOREIGN ECONOMIC ASSISTANCE</t>
  </si>
  <si>
    <t xml:space="preserve">JAPAN </t>
  </si>
  <si>
    <t>SECTOR - WISE</t>
  </si>
  <si>
    <t>DISBURSEMENT OF FOREIGN ECONOMIC ASSISTANCE</t>
  </si>
  <si>
    <t>[ $ Million ]</t>
  </si>
  <si>
    <t>PROJECT  Total</t>
  </si>
  <si>
    <t>PURPOSE &amp; TYPE - WISE</t>
  </si>
  <si>
    <t>[$ Million]</t>
  </si>
  <si>
    <t>TOTAL</t>
  </si>
  <si>
    <t>SOURCE, DONOR, TYPE  &amp;  PURPOSE - WISE</t>
  </si>
  <si>
    <t>Afghan R.R.A.</t>
  </si>
  <si>
    <t>BOP/Cash</t>
  </si>
  <si>
    <t>Project</t>
  </si>
  <si>
    <t>Earthquake R.A.</t>
  </si>
  <si>
    <t>Grant Total</t>
  </si>
  <si>
    <t>Loan Total</t>
  </si>
  <si>
    <t>BILATERAL Total</t>
  </si>
  <si>
    <t>MULTILATERAL Total</t>
  </si>
  <si>
    <t>SOURCE, TYPE  &amp;  PURPOSE - WISE</t>
  </si>
  <si>
    <t>Creditor Type</t>
  </si>
  <si>
    <t xml:space="preserve">Project </t>
  </si>
  <si>
    <t>SOURCE  &amp;  DONOR - WISE</t>
  </si>
  <si>
    <t>KIND,  PURPOSE,  DONOR   &amp; TYPE- WISE</t>
  </si>
  <si>
    <t>PIPELINE &amp; DISBURSEMENT OF FOREIGN ECONOMIC ASSISTANCE</t>
  </si>
  <si>
    <t>Data</t>
  </si>
  <si>
    <t>Total Sum of Undisbursed as on 30.06.2008    [$]</t>
  </si>
  <si>
    <t>Amount Committed in US$</t>
  </si>
  <si>
    <t>BALUCHISTAN</t>
  </si>
  <si>
    <t>N.W.F.P</t>
  </si>
  <si>
    <t>OTHER  Total</t>
  </si>
  <si>
    <t>GRANT Total</t>
  </si>
  <si>
    <t>LOAN Total</t>
  </si>
  <si>
    <t>CHINA06-1</t>
  </si>
  <si>
    <t>CHINA06-2</t>
  </si>
  <si>
    <t>BMR OF CUTLERY, WAZIRABAD</t>
  </si>
  <si>
    <t>CHINA06-3</t>
  </si>
  <si>
    <t>PAK-CHINA FRIENDSHIP CENTRE</t>
  </si>
  <si>
    <t>0037-PAK(SF)</t>
  </si>
  <si>
    <t>EQ EMERGENCY ASSISTANCE</t>
  </si>
  <si>
    <t>S.No.</t>
  </si>
  <si>
    <t>SAFE CHINA DEPOSIT</t>
  </si>
  <si>
    <t>Undisbursed as on 30.06.2008               [$]</t>
  </si>
  <si>
    <t xml:space="preserve">Disbursement    July-Jun     2008-09  [$]                                                                                                                                        </t>
  </si>
  <si>
    <t>Undisbursed as on 30.06.2009   [$]</t>
  </si>
  <si>
    <t xml:space="preserve">Disbursement  July-Jun     2008-09  [Rs.]  </t>
  </si>
  <si>
    <t xml:space="preserve">Undisbursed as on 30.06.2009   [Rs.]  </t>
  </si>
  <si>
    <t xml:space="preserve">COMMODITY </t>
  </si>
  <si>
    <t>COMMODITY</t>
  </si>
  <si>
    <t>CHINA09</t>
  </si>
  <si>
    <t xml:space="preserve"> 30.03.2009 </t>
  </si>
  <si>
    <t>PUNJAB-</t>
  </si>
  <si>
    <t>2524-PAK</t>
  </si>
  <si>
    <t>ACCETERATING ECO. TRANS.PROG2</t>
  </si>
  <si>
    <t xml:space="preserve"> 26.06.2009 </t>
  </si>
  <si>
    <t>2525-PAK(SF)</t>
  </si>
  <si>
    <t>ACCE. ECONOMIC TRANS PROGRAM2</t>
  </si>
  <si>
    <t>4586-PAK</t>
  </si>
  <si>
    <t>PUNJAB EDUCATION SECTOR PROJEC</t>
  </si>
  <si>
    <t xml:space="preserve"> 09.06.2009 </t>
  </si>
  <si>
    <t>4590-PAK</t>
  </si>
  <si>
    <t>SINDH EDU. SECTOR PROJ (SEP)</t>
  </si>
  <si>
    <t>SAFRON</t>
  </si>
  <si>
    <t>11800-41</t>
  </si>
  <si>
    <t>AFGHAN REFUGEES, R.A. APR 2009</t>
  </si>
  <si>
    <t>11800-42</t>
  </si>
  <si>
    <t>AFGHAN REFUGEES, R.A MAY, 2009</t>
  </si>
  <si>
    <t xml:space="preserve">Undisbursed as on 30.06.2009   [BC]  </t>
  </si>
  <si>
    <t>BALOCHISTAN Total</t>
  </si>
  <si>
    <t>C.A.A Total</t>
  </si>
  <si>
    <t>CABINET Total</t>
  </si>
  <si>
    <t>COMMON (E&amp;UAD,PROV) Total</t>
  </si>
  <si>
    <t>COMMON (EDU, PROV) Total</t>
  </si>
  <si>
    <t>COMMON (HEALTH,FIN,P Total</t>
  </si>
  <si>
    <t>COMMON (HEALTH,POPU, Total</t>
  </si>
  <si>
    <t>COMMON (HEALTH,PROV) Total</t>
  </si>
  <si>
    <t>COMMON [NHA, NWFP] Total</t>
  </si>
  <si>
    <t>COMMON(NHA,BALUCHIST Total</t>
  </si>
  <si>
    <t>COMMON(P&amp;D,FIN,WAPDA Total</t>
  </si>
  <si>
    <t>COMMUNICATIONS Total</t>
  </si>
  <si>
    <t>EDUCATION Total</t>
  </si>
  <si>
    <t>ENVIRONMENT Total</t>
  </si>
  <si>
    <t>ERRA Total</t>
  </si>
  <si>
    <t>ESTABLISHMENT Total</t>
  </si>
  <si>
    <t>F.B.S Total</t>
  </si>
  <si>
    <t>FINANCE Total</t>
  </si>
  <si>
    <t>FOOD, AGRI. &amp; LIVEST Total</t>
  </si>
  <si>
    <t>HEALTH Total</t>
  </si>
  <si>
    <t>KANA Total</t>
  </si>
  <si>
    <t>LABOUR &amp; MANPOWER Total</t>
  </si>
  <si>
    <t>LAW, JUST &amp; HUMA-RIG Total</t>
  </si>
  <si>
    <t>M/O HEALTH &amp; POP. WE Total</t>
  </si>
  <si>
    <t>Meteorological Deptt Total</t>
  </si>
  <si>
    <t>MISC. Total</t>
  </si>
  <si>
    <t>N.H.A Total</t>
  </si>
  <si>
    <t>N.W.F.P Total</t>
  </si>
  <si>
    <t>NARCOTICS CONTROL Total</t>
  </si>
  <si>
    <t>PAEC Total</t>
  </si>
  <si>
    <t>PAK. ELEC. COMM. Total</t>
  </si>
  <si>
    <t>PARL-AFFAIRS Total</t>
  </si>
  <si>
    <t>PEPCO Total</t>
  </si>
  <si>
    <t>PETROL. &amp; NAT RESOUR Total</t>
  </si>
  <si>
    <t>PLANNIN &amp; DEVELOPMEN Total</t>
  </si>
  <si>
    <t>POPULATION Total</t>
  </si>
  <si>
    <t>PUNJAB Total</t>
  </si>
  <si>
    <t>RAILWAYS Total</t>
  </si>
  <si>
    <t>REVENUE DIVISION Total</t>
  </si>
  <si>
    <t>SC. &amp; TECHNOLOGY Total</t>
  </si>
  <si>
    <t>SINDH Total</t>
  </si>
  <si>
    <t>SP &amp; DC Total</t>
  </si>
  <si>
    <t>WAPDA(POWER) Total</t>
  </si>
  <si>
    <t>WAPDA(WATER) Total</t>
  </si>
  <si>
    <t>WOMEN DEVELOPMENT Total</t>
  </si>
  <si>
    <t>Undisbursed        as on          30.06.2009           [$]</t>
  </si>
  <si>
    <t xml:space="preserve">Undisbursed           as on                 30.06.2009                  [BC]  </t>
  </si>
  <si>
    <t>Amount     Committed                     in                                    BC</t>
  </si>
  <si>
    <t>Undisbursed        as on  30.06.2008       [$]</t>
  </si>
  <si>
    <t xml:space="preserve">Disbursement    July-Jun             2008-09                         [$]                                                                                                                                        </t>
  </si>
  <si>
    <t xml:space="preserve">Undisbursed as on 30.06.2008   [BC]  </t>
  </si>
  <si>
    <t>TURKEY</t>
  </si>
  <si>
    <t>TURKEY09</t>
  </si>
  <si>
    <t>BUDGETARY SUPPORT [FODP]</t>
  </si>
  <si>
    <t>27.05.09</t>
  </si>
  <si>
    <t xml:space="preserve"> 25.11.2010 </t>
  </si>
  <si>
    <t>PAK/03/G35 &amp; 02</t>
  </si>
  <si>
    <t>CONVERVATION OF HABITATS BALOC</t>
  </si>
  <si>
    <t>707-P</t>
  </si>
  <si>
    <t>2ND GIRLS PIMARY SCHOOL SECTOR</t>
  </si>
  <si>
    <t xml:space="preserve"> 04.11.1997 </t>
  </si>
  <si>
    <t xml:space="preserve"> 31.03.2007 </t>
  </si>
  <si>
    <t xml:space="preserve"> 22.01.2008 </t>
  </si>
  <si>
    <t xml:space="preserve"> 04.06.2008 </t>
  </si>
  <si>
    <t>31.12.2009</t>
  </si>
  <si>
    <t xml:space="preserve"> 17.07.2009 </t>
  </si>
  <si>
    <t>DIGITAL SEISMIC NETWORK</t>
  </si>
  <si>
    <t xml:space="preserve"> 17.04.2010 </t>
  </si>
  <si>
    <t xml:space="preserve"> 31.12.20011</t>
  </si>
  <si>
    <t xml:space="preserve"> 01.07.2003 </t>
  </si>
  <si>
    <t>AFGHAN REFUGEES R.A. 2004-2005</t>
  </si>
  <si>
    <t xml:space="preserve"> 01.01.2004 </t>
  </si>
  <si>
    <t xml:space="preserve"> AFGHAN REFUGEES R.A.</t>
  </si>
  <si>
    <t xml:space="preserve"> 31.12.2009</t>
  </si>
  <si>
    <t xml:space="preserve"> 01.11.2004 </t>
  </si>
  <si>
    <t xml:space="preserve"> 01.11.2009 </t>
  </si>
  <si>
    <t>WAPDA (WATER)</t>
  </si>
  <si>
    <t>MASS AWARENESS FOR WATER CONSERVATION</t>
  </si>
  <si>
    <t>01.10.2007</t>
  </si>
  <si>
    <t>30.09.2010</t>
  </si>
  <si>
    <t>PAK-0083</t>
  </si>
  <si>
    <t xml:space="preserve"> 23.07.1997 </t>
  </si>
  <si>
    <t>COMMODITY  Total</t>
  </si>
  <si>
    <t xml:space="preserve"> AFGHAN REFUGEES R.A. Total</t>
  </si>
  <si>
    <t>JULY - JUNE,   2008-09</t>
  </si>
  <si>
    <t>JULY -  JUNE,  2008-09</t>
  </si>
  <si>
    <t>Sum of Undisbursed as on 30.06.2009   [$]</t>
  </si>
  <si>
    <t>TOKYO PLEDGES</t>
  </si>
  <si>
    <t>2525-PAK(SF)-1</t>
  </si>
  <si>
    <t>TOKYO PLEDGES Total</t>
  </si>
  <si>
    <t xml:space="preserve"> 23.04.2010 </t>
  </si>
  <si>
    <t xml:space="preserve"> 23.04.2011</t>
  </si>
  <si>
    <t xml:space="preserve"> 23.04.2010</t>
  </si>
  <si>
    <t xml:space="preserve"> 21.12.2011 </t>
  </si>
  <si>
    <t xml:space="preserve">21.12.2011 </t>
  </si>
  <si>
    <t>AGRICULTURE Total</t>
  </si>
  <si>
    <t>EARTHQUAKE R.A.-CASH Total</t>
  </si>
  <si>
    <t>EDUCATION &amp; TRAINING Total</t>
  </si>
  <si>
    <t>GOVERNANCE, RESEARCH &amp; STATISTICS Total</t>
  </si>
  <si>
    <t>HEALTH &amp; NUTRITION Total</t>
  </si>
  <si>
    <t>INDUSTRY &amp; PRODUCTION Total</t>
  </si>
  <si>
    <t>MANPOWER, EMPLOYMENT &amp; HRD Total</t>
  </si>
  <si>
    <t>MINING &amp; QUARRYING Total</t>
  </si>
  <si>
    <t>PHYSICAL PLANNING &amp; HOUSING Total</t>
  </si>
  <si>
    <t>POPULATION WELFARE Total</t>
  </si>
  <si>
    <t>POWER Total</t>
  </si>
  <si>
    <t>RURAL DEVELOPMENT &amp; POVERTY REDUCTION Total</t>
  </si>
  <si>
    <t>SOCIAL WELFARE Total</t>
  </si>
  <si>
    <t>TRANSPORT &amp; COMMUNICATION Total</t>
  </si>
  <si>
    <t>WATER Total</t>
  </si>
  <si>
    <t>ADB Total</t>
  </si>
  <si>
    <t>AUSTRALIA Total</t>
  </si>
  <si>
    <t>CANADA Total</t>
  </si>
  <si>
    <t>CHINA Total</t>
  </si>
  <si>
    <t>EIB Total</t>
  </si>
  <si>
    <t>EU Total</t>
  </si>
  <si>
    <t>FRANCE Total</t>
  </si>
  <si>
    <t>GERMANY Total</t>
  </si>
  <si>
    <t>IBRD Total</t>
  </si>
  <si>
    <t>IDA Total</t>
  </si>
  <si>
    <t>IDB Total</t>
  </si>
  <si>
    <t>IDB(ST) Total</t>
  </si>
  <si>
    <t>IFAD Total</t>
  </si>
  <si>
    <t>ITALY Total</t>
  </si>
  <si>
    <t>JAPAN Total</t>
  </si>
  <si>
    <t>KOREA Total</t>
  </si>
  <si>
    <t>KUWAIT Total</t>
  </si>
  <si>
    <t>NORWAY Total</t>
  </si>
  <si>
    <t>OMAN Total</t>
  </si>
  <si>
    <t>OPEC FUND Total</t>
  </si>
  <si>
    <t>SAUDI ARABIA Total</t>
  </si>
  <si>
    <t>SWITZERLAND Total</t>
  </si>
  <si>
    <t>TURKEY Total</t>
  </si>
  <si>
    <t>U.K. Total</t>
  </si>
  <si>
    <t>U.N.D.P Total</t>
  </si>
  <si>
    <t>U.N.F.P.A Total</t>
  </si>
  <si>
    <t>U.N.H.C.R Total</t>
  </si>
  <si>
    <t>USA Total</t>
  </si>
  <si>
    <t>W.F.P Total</t>
  </si>
  <si>
    <t>Undisbursed Balance       as on 30.06.2008</t>
  </si>
  <si>
    <t>Tokyo Pledges</t>
  </si>
  <si>
    <t>PPAF</t>
  </si>
  <si>
    <t>COMMON [PUNJAB,NWFP]</t>
  </si>
  <si>
    <t>HEC</t>
  </si>
  <si>
    <t>HANDI CAP NGO</t>
  </si>
  <si>
    <t>CULTURE</t>
  </si>
  <si>
    <t>NGO</t>
  </si>
  <si>
    <t>LODHRAN PILOT</t>
  </si>
  <si>
    <t>ECONOMIC AFFAIRS DIVISION</t>
  </si>
  <si>
    <t>INDUSTRIES</t>
  </si>
  <si>
    <t>COMMON [PUNJAB,NWFP] Total</t>
  </si>
  <si>
    <t>CULTURE Total</t>
  </si>
  <si>
    <t>ECONOMIC AFFAIRS DIVISION Total</t>
  </si>
  <si>
    <t>HANDI CAP NGO Total</t>
  </si>
  <si>
    <t>HEC Total</t>
  </si>
  <si>
    <t>INDUSTRIES Total</t>
  </si>
  <si>
    <t>NGO Total</t>
  </si>
  <si>
    <t>PPAF Total</t>
  </si>
  <si>
    <t xml:space="preserve">Disbursement    July-Jun                2008-09                           [$]                                                                                                                                        </t>
  </si>
  <si>
    <t>14-15</t>
  </si>
  <si>
    <t>UNALLOCATED Total</t>
  </si>
  <si>
    <t>Disb in Mill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</si>
</sst>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_);_(* \(#,##0\);_(* &quot;-&quot;??_);_(@_)"/>
    <numFmt numFmtId="166" formatCode="[$-409]d\-mmm\-yy;@"/>
    <numFmt numFmtId="167" formatCode="#,##0.000"/>
    <numFmt numFmtId="168" formatCode="#,##0.000,,\ ;"/>
    <numFmt numFmtId="169" formatCode="_(* #,##0.000_);_(* \(#,##0.000\);_(* &quot;-&quot;??_);_(@_)"/>
    <numFmt numFmtId="170" formatCode="_(* #,##0.0_);_(* \(#,##0.0\);_(* &quot;-&quot;??_);_(@_)"/>
    <numFmt numFmtId="171" formatCode="&quot;$&quot;#,##0;\-&quot;$&quot;#,##0"/>
    <numFmt numFmtId="172" formatCode="&quot;$&quot;#,##0;[Red]\-&quot;$&quot;#,##0"/>
    <numFmt numFmtId="173" formatCode="&quot;$&quot;#,##0.00;\-&quot;$&quot;#,##0.00"/>
    <numFmt numFmtId="174" formatCode="&quot;$&quot;#,##0.00;[Red]\-&quot;$&quot;#,##0.00"/>
    <numFmt numFmtId="175" formatCode="_-&quot;$&quot;* #,##0_-;\-&quot;$&quot;* #,##0_-;_-&quot;$&quot;* &quot;-&quot;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* #,##0.00_-;\-* #,##0.00_-;_-* &quot;-&quot;??_-;_-@_-"/>
    <numFmt numFmtId="179" formatCode="0.000,,\ ;"/>
    <numFmt numFmtId="180" formatCode="#,##0.0"/>
    <numFmt numFmtId="181" formatCode="[$-409]dddd\,\ mmmm\ dd\,\ yyyy"/>
    <numFmt numFmtId="182" formatCode="dd\-mm\-yyyy"/>
    <numFmt numFmtId="183" formatCode="0.000"/>
    <numFmt numFmtId="184" formatCode="0.00000"/>
    <numFmt numFmtId="185" formatCode="0.0000"/>
    <numFmt numFmtId="186" formatCode="_(* #,##0.00000_);_(* \(#,##0.00000\);_(* &quot;-&quot;?????_);_(@_)"/>
    <numFmt numFmtId="187" formatCode="_(* #,##0.0000_);_(* \(#,##0.0000\);_(* &quot;-&quot;????_);_(@_)"/>
    <numFmt numFmtId="188" formatCode="0.0,,\ ;"/>
    <numFmt numFmtId="189" formatCode="0.0"/>
    <numFmt numFmtId="190" formatCode="0.00000000"/>
    <numFmt numFmtId="191" formatCode="0.0000000"/>
    <numFmt numFmtId="192" formatCode="0.000000"/>
    <numFmt numFmtId="193" formatCode="_(* #,##0.0_);_(* \(#,##0.0\);_(* &quot;-&quot;_);_(@_)"/>
    <numFmt numFmtId="194" formatCode="_(* #,##0.00_);_(* \(#,##0.00\);_(* &quot;-&quot;_);_(@_)"/>
    <numFmt numFmtId="195" formatCode="#.0,,"/>
    <numFmt numFmtId="196" formatCode="_-* #,##0.000_-;\-* #,##0.000_-;_-* &quot;-&quot;??_-;_-@_-"/>
    <numFmt numFmtId="197" formatCode="0;[Red]0"/>
    <numFmt numFmtId="198" formatCode="0.000_)"/>
  </numFmts>
  <fonts count="70">
    <font>
      <sz val="10"/>
      <name val="Arial"/>
      <family val="0"/>
    </font>
    <font>
      <b/>
      <sz val="10"/>
      <color indexed="8"/>
      <name val="Courier New"/>
      <family val="3"/>
    </font>
    <font>
      <sz val="9"/>
      <color indexed="8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9"/>
      <color indexed="10"/>
      <name val="Arial"/>
      <family val="0"/>
    </font>
    <font>
      <sz val="9"/>
      <color indexed="8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48"/>
      <name val="Arial Narrow"/>
      <family val="2"/>
    </font>
    <font>
      <b/>
      <i/>
      <sz val="12"/>
      <name val="Arial Narrow"/>
      <family val="2"/>
    </font>
    <font>
      <sz val="10"/>
      <name val="Courier"/>
      <family val="0"/>
    </font>
    <font>
      <sz val="9"/>
      <color indexed="8"/>
      <name val="Times New Roman"/>
      <family val="1"/>
    </font>
    <font>
      <sz val="9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10"/>
      <name val="Courier New"/>
      <family val="3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Arial"/>
      <family val="0"/>
    </font>
    <font>
      <b/>
      <sz val="9"/>
      <color indexed="10"/>
      <name val="Arial"/>
      <family val="0"/>
    </font>
    <font>
      <sz val="9"/>
      <color indexed="57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0" borderId="10" xfId="42" applyNumberFormat="1" applyFont="1" applyBorder="1" applyAlignment="1">
      <alignment horizontal="center" vertical="center" wrapText="1"/>
    </xf>
    <xf numFmtId="165" fontId="4" fillId="0" borderId="10" xfId="42" applyNumberFormat="1" applyFont="1" applyBorder="1" applyAlignment="1">
      <alignment horizontal="left" vertical="center" wrapText="1"/>
    </xf>
    <xf numFmtId="166" fontId="4" fillId="0" borderId="10" xfId="42" applyNumberFormat="1" applyFont="1" applyBorder="1" applyAlignment="1">
      <alignment horizontal="center" vertical="center" wrapText="1"/>
    </xf>
    <xf numFmtId="165" fontId="4" fillId="0" borderId="10" xfId="42" applyNumberFormat="1" applyFont="1" applyBorder="1" applyAlignment="1">
      <alignment horizontal="center" vertical="center" wrapText="1"/>
    </xf>
    <xf numFmtId="165" fontId="5" fillId="0" borderId="10" xfId="42" applyNumberFormat="1" applyFont="1" applyBorder="1" applyAlignment="1">
      <alignment horizontal="center" vertical="center" textRotation="90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 wrapText="1"/>
    </xf>
    <xf numFmtId="0" fontId="0" fillId="0" borderId="0" xfId="0" applyAlignment="1">
      <alignment horizontal="left" wrapText="1"/>
    </xf>
    <xf numFmtId="0" fontId="4" fillId="0" borderId="10" xfId="42" applyNumberFormat="1" applyFont="1" applyFill="1" applyBorder="1" applyAlignment="1">
      <alignment horizontal="center" vertical="center" wrapText="1"/>
    </xf>
    <xf numFmtId="166" fontId="4" fillId="0" borderId="10" xfId="42" applyNumberFormat="1" applyFont="1" applyFill="1" applyBorder="1" applyAlignment="1">
      <alignment horizontal="center" vertical="center" wrapText="1"/>
    </xf>
    <xf numFmtId="165" fontId="5" fillId="0" borderId="10" xfId="42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/>
    </xf>
    <xf numFmtId="164" fontId="0" fillId="0" borderId="0" xfId="0" applyNumberFormat="1" applyAlignment="1">
      <alignment horizontal="left"/>
    </xf>
    <xf numFmtId="0" fontId="12" fillId="0" borderId="0" xfId="0" applyFont="1" applyAlignment="1">
      <alignment horizontal="centerContinuous" vertical="center"/>
    </xf>
    <xf numFmtId="164" fontId="12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 vertical="center"/>
    </xf>
    <xf numFmtId="43" fontId="0" fillId="0" borderId="13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7" xfId="0" applyNumberFormat="1" applyBorder="1" applyAlignment="1">
      <alignment/>
    </xf>
    <xf numFmtId="43" fontId="0" fillId="0" borderId="0" xfId="42" applyFont="1" applyAlignment="1">
      <alignment/>
    </xf>
    <xf numFmtId="43" fontId="14" fillId="0" borderId="10" xfId="4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3" fontId="4" fillId="0" borderId="10" xfId="42" applyFont="1" applyBorder="1" applyAlignment="1">
      <alignment horizontal="center" vertical="center" wrapText="1"/>
    </xf>
    <xf numFmtId="43" fontId="0" fillId="0" borderId="0" xfId="42" applyFont="1" applyAlignment="1">
      <alignment wrapText="1"/>
    </xf>
    <xf numFmtId="43" fontId="0" fillId="34" borderId="0" xfId="42" applyFont="1" applyFill="1" applyAlignment="1">
      <alignment/>
    </xf>
    <xf numFmtId="43" fontId="14" fillId="0" borderId="10" xfId="42" applyFont="1" applyBorder="1" applyAlignment="1">
      <alignment horizontal="center" vertical="center" wrapText="1"/>
    </xf>
    <xf numFmtId="43" fontId="14" fillId="0" borderId="20" xfId="42" applyFont="1" applyBorder="1" applyAlignment="1">
      <alignment horizontal="center" vertical="center" wrapText="1"/>
    </xf>
    <xf numFmtId="43" fontId="14" fillId="0" borderId="11" xfId="42" applyFont="1" applyBorder="1" applyAlignment="1">
      <alignment horizontal="center" vertical="center" wrapText="1"/>
    </xf>
    <xf numFmtId="43" fontId="14" fillId="0" borderId="21" xfId="42" applyFont="1" applyBorder="1" applyAlignment="1">
      <alignment horizontal="center" vertical="center" wrapText="1"/>
    </xf>
    <xf numFmtId="168" fontId="14" fillId="0" borderId="10" xfId="42" applyNumberFormat="1" applyFont="1" applyBorder="1" applyAlignment="1">
      <alignment horizontal="center" vertical="center" wrapText="1"/>
    </xf>
    <xf numFmtId="43" fontId="17" fillId="0" borderId="0" xfId="42" applyFont="1" applyAlignment="1">
      <alignment/>
    </xf>
    <xf numFmtId="43" fontId="15" fillId="0" borderId="10" xfId="42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3" fontId="17" fillId="0" borderId="0" xfId="42" applyFont="1" applyBorder="1" applyAlignment="1">
      <alignment vertical="center" wrapText="1"/>
    </xf>
    <xf numFmtId="43" fontId="20" fillId="0" borderId="0" xfId="42" applyFont="1" applyBorder="1" applyAlignment="1">
      <alignment horizontal="center" vertical="center" wrapText="1"/>
    </xf>
    <xf numFmtId="43" fontId="17" fillId="0" borderId="0" xfId="42" applyFont="1" applyBorder="1" applyAlignment="1">
      <alignment horizontal="center" vertical="center" wrapText="1"/>
    </xf>
    <xf numFmtId="179" fontId="0" fillId="0" borderId="0" xfId="0" applyNumberFormat="1" applyAlignment="1">
      <alignment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179" fontId="17" fillId="0" borderId="0" xfId="0" applyNumberFormat="1" applyFont="1" applyAlignment="1">
      <alignment horizontal="center" vertical="center" wrapText="1"/>
    </xf>
    <xf numFmtId="183" fontId="0" fillId="0" borderId="0" xfId="0" applyNumberForma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0" fillId="0" borderId="22" xfId="0" applyBorder="1" applyAlignment="1">
      <alignment/>
    </xf>
    <xf numFmtId="43" fontId="0" fillId="0" borderId="22" xfId="0" applyNumberFormat="1" applyBorder="1" applyAlignment="1">
      <alignment/>
    </xf>
    <xf numFmtId="43" fontId="0" fillId="0" borderId="23" xfId="0" applyNumberFormat="1" applyBorder="1" applyAlignment="1">
      <alignment/>
    </xf>
    <xf numFmtId="43" fontId="0" fillId="0" borderId="24" xfId="0" applyNumberFormat="1" applyBorder="1" applyAlignment="1">
      <alignment/>
    </xf>
    <xf numFmtId="43" fontId="0" fillId="0" borderId="13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43" fontId="0" fillId="0" borderId="25" xfId="42" applyFont="1" applyBorder="1" applyAlignment="1">
      <alignment/>
    </xf>
    <xf numFmtId="43" fontId="0" fillId="0" borderId="13" xfId="42" applyFont="1" applyBorder="1" applyAlignment="1">
      <alignment vertical="center"/>
    </xf>
    <xf numFmtId="43" fontId="0" fillId="0" borderId="14" xfId="42" applyFont="1" applyBorder="1" applyAlignment="1">
      <alignment vertical="center"/>
    </xf>
    <xf numFmtId="43" fontId="0" fillId="0" borderId="15" xfId="42" applyFont="1" applyBorder="1" applyAlignment="1">
      <alignment vertical="center"/>
    </xf>
    <xf numFmtId="43" fontId="0" fillId="0" borderId="0" xfId="42" applyFont="1" applyAlignment="1">
      <alignment vertical="center"/>
    </xf>
    <xf numFmtId="43" fontId="0" fillId="0" borderId="25" xfId="42" applyFont="1" applyBorder="1" applyAlignment="1">
      <alignment vertical="center"/>
    </xf>
    <xf numFmtId="43" fontId="0" fillId="0" borderId="16" xfId="42" applyFont="1" applyBorder="1" applyAlignment="1">
      <alignment vertical="center"/>
    </xf>
    <xf numFmtId="43" fontId="0" fillId="0" borderId="17" xfId="42" applyFont="1" applyBorder="1" applyAlignment="1">
      <alignment vertical="center"/>
    </xf>
    <xf numFmtId="43" fontId="16" fillId="0" borderId="0" xfId="42" applyFont="1" applyAlignment="1">
      <alignment vertical="center"/>
    </xf>
    <xf numFmtId="43" fontId="16" fillId="0" borderId="10" xfId="42" applyFont="1" applyBorder="1" applyAlignment="1">
      <alignment horizontal="center" vertical="center" wrapText="1"/>
    </xf>
    <xf numFmtId="43" fontId="0" fillId="0" borderId="0" xfId="42" applyFont="1" applyAlignment="1">
      <alignment/>
    </xf>
    <xf numFmtId="43" fontId="15" fillId="0" borderId="10" xfId="42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164" fontId="25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right"/>
    </xf>
    <xf numFmtId="43" fontId="17" fillId="0" borderId="0" xfId="42" applyFont="1" applyBorder="1" applyAlignment="1">
      <alignment vertical="center"/>
    </xf>
    <xf numFmtId="43" fontId="13" fillId="0" borderId="10" xfId="0" applyNumberFormat="1" applyFont="1" applyBorder="1" applyAlignment="1">
      <alignment vertic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164" fontId="26" fillId="0" borderId="0" xfId="0" applyNumberFormat="1" applyFont="1" applyAlignment="1">
      <alignment horizontal="center"/>
    </xf>
    <xf numFmtId="4" fontId="26" fillId="0" borderId="0" xfId="0" applyNumberFormat="1" applyFont="1" applyAlignment="1">
      <alignment horizontal="right"/>
    </xf>
    <xf numFmtId="0" fontId="26" fillId="33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 horizontal="left" wrapText="1"/>
    </xf>
    <xf numFmtId="0" fontId="9" fillId="0" borderId="11" xfId="0" applyFont="1" applyFill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43" fontId="0" fillId="0" borderId="27" xfId="42" applyFont="1" applyBorder="1" applyAlignment="1">
      <alignment/>
    </xf>
    <xf numFmtId="43" fontId="0" fillId="0" borderId="13" xfId="0" applyNumberFormat="1" applyBorder="1" applyAlignment="1">
      <alignment vertical="center"/>
    </xf>
    <xf numFmtId="43" fontId="0" fillId="0" borderId="14" xfId="0" applyNumberFormat="1" applyBorder="1" applyAlignment="1">
      <alignment vertical="center"/>
    </xf>
    <xf numFmtId="43" fontId="0" fillId="0" borderId="15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17" xfId="0" applyNumberFormat="1" applyBorder="1" applyAlignment="1">
      <alignment vertical="center"/>
    </xf>
    <xf numFmtId="43" fontId="16" fillId="0" borderId="13" xfId="0" applyNumberFormat="1" applyFont="1" applyBorder="1" applyAlignment="1">
      <alignment vertical="center"/>
    </xf>
    <xf numFmtId="43" fontId="16" fillId="0" borderId="14" xfId="0" applyNumberFormat="1" applyFont="1" applyBorder="1" applyAlignment="1">
      <alignment vertical="center"/>
    </xf>
    <xf numFmtId="43" fontId="16" fillId="0" borderId="15" xfId="0" applyNumberFormat="1" applyFont="1" applyBorder="1" applyAlignment="1">
      <alignment vertical="center"/>
    </xf>
    <xf numFmtId="43" fontId="16" fillId="0" borderId="22" xfId="0" applyNumberFormat="1" applyFont="1" applyBorder="1" applyAlignment="1">
      <alignment vertical="center"/>
    </xf>
    <xf numFmtId="43" fontId="16" fillId="0" borderId="23" xfId="0" applyNumberFormat="1" applyFont="1" applyBorder="1" applyAlignment="1">
      <alignment vertical="center"/>
    </xf>
    <xf numFmtId="43" fontId="16" fillId="0" borderId="24" xfId="0" applyNumberFormat="1" applyFont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left" wrapText="1"/>
    </xf>
    <xf numFmtId="43" fontId="9" fillId="0" borderId="11" xfId="0" applyNumberFormat="1" applyFont="1" applyBorder="1" applyAlignment="1">
      <alignment horizontal="centerContinuous" vertical="center"/>
    </xf>
    <xf numFmtId="43" fontId="4" fillId="0" borderId="10" xfId="42" applyNumberFormat="1" applyFont="1" applyFill="1" applyBorder="1" applyAlignment="1">
      <alignment horizontal="center" vertical="center" wrapText="1"/>
    </xf>
    <xf numFmtId="43" fontId="26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43" fontId="13" fillId="0" borderId="28" xfId="0" applyNumberFormat="1" applyFont="1" applyBorder="1" applyAlignment="1">
      <alignment vertical="center"/>
    </xf>
    <xf numFmtId="0" fontId="7" fillId="0" borderId="0" xfId="0" applyFont="1" applyAlignment="1">
      <alignment horizontal="left" wrapText="1"/>
    </xf>
    <xf numFmtId="0" fontId="27" fillId="0" borderId="10" xfId="42" applyNumberFormat="1" applyFont="1" applyBorder="1" applyAlignment="1">
      <alignment horizontal="center" vertical="center" wrapText="1"/>
    </xf>
    <xf numFmtId="165" fontId="27" fillId="0" borderId="10" xfId="42" applyNumberFormat="1" applyFont="1" applyBorder="1" applyAlignment="1">
      <alignment horizontal="left" vertical="center" wrapText="1"/>
    </xf>
    <xf numFmtId="166" fontId="27" fillId="0" borderId="10" xfId="42" applyNumberFormat="1" applyFont="1" applyBorder="1" applyAlignment="1">
      <alignment horizontal="center" vertical="center" wrapText="1"/>
    </xf>
    <xf numFmtId="165" fontId="27" fillId="0" borderId="10" xfId="42" applyNumberFormat="1" applyFont="1" applyBorder="1" applyAlignment="1">
      <alignment horizontal="center" vertical="center" wrapText="1"/>
    </xf>
    <xf numFmtId="165" fontId="28" fillId="0" borderId="10" xfId="42" applyNumberFormat="1" applyFont="1" applyBorder="1" applyAlignment="1">
      <alignment horizontal="center" vertical="center" textRotation="90" wrapText="1"/>
    </xf>
    <xf numFmtId="0" fontId="29" fillId="0" borderId="0" xfId="0" applyFont="1" applyAlignment="1">
      <alignment vertical="top" wrapText="1"/>
    </xf>
    <xf numFmtId="165" fontId="27" fillId="0" borderId="10" xfId="42" applyNumberFormat="1" applyFont="1" applyBorder="1" applyAlignment="1">
      <alignment vertical="center" wrapText="1"/>
    </xf>
    <xf numFmtId="0" fontId="27" fillId="0" borderId="10" xfId="42" applyNumberFormat="1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6" fillId="35" borderId="0" xfId="0" applyFont="1" applyFill="1" applyAlignment="1">
      <alignment wrapText="1"/>
    </xf>
    <xf numFmtId="0" fontId="0" fillId="35" borderId="0" xfId="0" applyFill="1" applyAlignment="1">
      <alignment/>
    </xf>
    <xf numFmtId="165" fontId="4" fillId="0" borderId="21" xfId="4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7" fontId="2" fillId="0" borderId="10" xfId="0" applyNumberFormat="1" applyFont="1" applyBorder="1" applyAlignment="1">
      <alignment horizontal="center" wrapText="1"/>
    </xf>
    <xf numFmtId="4" fontId="0" fillId="35" borderId="0" xfId="0" applyNumberFormat="1" applyFill="1" applyAlignment="1">
      <alignment horizontal="right"/>
    </xf>
    <xf numFmtId="43" fontId="4" fillId="35" borderId="10" xfId="42" applyNumberFormat="1" applyFont="1" applyFill="1" applyBorder="1" applyAlignment="1">
      <alignment horizontal="center" vertical="center" wrapText="1"/>
    </xf>
    <xf numFmtId="43" fontId="4" fillId="35" borderId="21" xfId="42" applyNumberFormat="1" applyFont="1" applyFill="1" applyBorder="1" applyAlignment="1">
      <alignment horizontal="center" vertical="center" wrapText="1"/>
    </xf>
    <xf numFmtId="43" fontId="2" fillId="35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Continuous" vertical="center" wrapText="1"/>
    </xf>
    <xf numFmtId="0" fontId="9" fillId="0" borderId="12" xfId="0" applyFont="1" applyFill="1" applyBorder="1" applyAlignment="1">
      <alignment horizontal="centerContinuous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4" fontId="26" fillId="0" borderId="0" xfId="0" applyNumberFormat="1" applyFont="1" applyAlignment="1">
      <alignment horizontal="left"/>
    </xf>
    <xf numFmtId="43" fontId="0" fillId="0" borderId="25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3" fontId="17" fillId="34" borderId="0" xfId="42" applyFont="1" applyFill="1" applyAlignment="1">
      <alignment horizontal="right"/>
    </xf>
    <xf numFmtId="0" fontId="0" fillId="34" borderId="13" xfId="0" applyFill="1" applyBorder="1" applyAlignment="1">
      <alignment/>
    </xf>
    <xf numFmtId="0" fontId="0" fillId="34" borderId="25" xfId="0" applyFill="1" applyBorder="1" applyAlignment="1">
      <alignment/>
    </xf>
    <xf numFmtId="43" fontId="0" fillId="0" borderId="0" xfId="42" applyFont="1" applyAlignment="1">
      <alignment wrapText="1"/>
    </xf>
    <xf numFmtId="4" fontId="0" fillId="0" borderId="0" xfId="0" applyNumberFormat="1" applyAlignment="1">
      <alignment/>
    </xf>
    <xf numFmtId="43" fontId="0" fillId="0" borderId="13" xfId="0" applyNumberFormat="1" applyBorder="1" applyAlignment="1">
      <alignment wrapText="1"/>
    </xf>
    <xf numFmtId="43" fontId="0" fillId="0" borderId="13" xfId="0" applyNumberFormat="1" applyBorder="1" applyAlignment="1">
      <alignment vertical="center" wrapText="1"/>
    </xf>
    <xf numFmtId="43" fontId="0" fillId="0" borderId="0" xfId="42" applyFont="1" applyAlignment="1">
      <alignment vertical="center"/>
    </xf>
    <xf numFmtId="43" fontId="0" fillId="0" borderId="25" xfId="0" applyNumberFormat="1" applyBorder="1" applyAlignment="1">
      <alignment vertical="center"/>
    </xf>
    <xf numFmtId="43" fontId="0" fillId="0" borderId="16" xfId="0" applyNumberFormat="1" applyBorder="1" applyAlignment="1">
      <alignment vertical="center" wrapText="1"/>
    </xf>
    <xf numFmtId="43" fontId="15" fillId="0" borderId="0" xfId="42" applyFont="1" applyAlignment="1">
      <alignment horizontal="center" vertical="center"/>
    </xf>
    <xf numFmtId="43" fontId="15" fillId="0" borderId="0" xfId="42" applyFont="1" applyAlignment="1">
      <alignment horizontal="center" vertical="center" wrapText="1"/>
    </xf>
    <xf numFmtId="0" fontId="2" fillId="35" borderId="0" xfId="0" applyFont="1" applyFill="1" applyAlignment="1">
      <alignment wrapText="1"/>
    </xf>
    <xf numFmtId="0" fontId="2" fillId="35" borderId="0" xfId="0" applyFont="1" applyFill="1" applyAlignment="1">
      <alignment horizontal="center" wrapText="1"/>
    </xf>
    <xf numFmtId="164" fontId="2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 horizontal="left" wrapText="1"/>
    </xf>
    <xf numFmtId="4" fontId="2" fillId="35" borderId="0" xfId="0" applyNumberFormat="1" applyFont="1" applyFill="1" applyAlignment="1">
      <alignment horizontal="right"/>
    </xf>
    <xf numFmtId="0" fontId="2" fillId="35" borderId="0" xfId="0" applyFont="1" applyFill="1" applyAlignment="1">
      <alignment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164" fontId="26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horizontal="right" vertical="center"/>
    </xf>
    <xf numFmtId="43" fontId="26" fillId="0" borderId="0" xfId="0" applyNumberFormat="1" applyFont="1" applyAlignment="1">
      <alignment horizontal="right" vertical="center"/>
    </xf>
    <xf numFmtId="0" fontId="26" fillId="33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30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0" fillId="0" borderId="25" xfId="0" applyBorder="1" applyAlignment="1">
      <alignment/>
    </xf>
    <xf numFmtId="0" fontId="0" fillId="0" borderId="13" xfId="0" applyBorder="1" applyAlignment="1">
      <alignment wrapText="1"/>
    </xf>
    <xf numFmtId="43" fontId="16" fillId="0" borderId="18" xfId="0" applyNumberFormat="1" applyFont="1" applyBorder="1" applyAlignment="1">
      <alignment vertical="center"/>
    </xf>
    <xf numFmtId="43" fontId="16" fillId="0" borderId="26" xfId="0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43" fontId="15" fillId="0" borderId="30" xfId="4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0" fillId="0" borderId="0" xfId="0" applyFont="1" applyAlignment="1">
      <alignment wrapText="1"/>
    </xf>
    <xf numFmtId="43" fontId="0" fillId="0" borderId="0" xfId="0" applyNumberFormat="1" applyBorder="1" applyAlignment="1">
      <alignment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43" fontId="0" fillId="0" borderId="22" xfId="0" applyNumberFormat="1" applyBorder="1" applyAlignment="1">
      <alignment vertical="center"/>
    </xf>
    <xf numFmtId="43" fontId="0" fillId="0" borderId="23" xfId="0" applyNumberFormat="1" applyBorder="1" applyAlignment="1">
      <alignment vertical="center"/>
    </xf>
    <xf numFmtId="43" fontId="0" fillId="0" borderId="24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43" fontId="4" fillId="0" borderId="31" xfId="42" applyFont="1" applyBorder="1" applyAlignment="1">
      <alignment horizontal="center" vertical="center" wrapText="1"/>
    </xf>
    <xf numFmtId="43" fontId="4" fillId="0" borderId="32" xfId="42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43" fontId="0" fillId="0" borderId="33" xfId="0" applyNumberFormat="1" applyBorder="1" applyAlignment="1">
      <alignment vertical="center"/>
    </xf>
    <xf numFmtId="43" fontId="0" fillId="0" borderId="34" xfId="0" applyNumberFormat="1" applyBorder="1" applyAlignment="1">
      <alignment vertical="center"/>
    </xf>
    <xf numFmtId="43" fontId="0" fillId="0" borderId="35" xfId="0" applyNumberFormat="1" applyBorder="1" applyAlignment="1">
      <alignment vertical="center"/>
    </xf>
    <xf numFmtId="43" fontId="0" fillId="0" borderId="36" xfId="0" applyNumberFormat="1" applyBorder="1" applyAlignment="1">
      <alignment vertical="center"/>
    </xf>
    <xf numFmtId="43" fontId="0" fillId="0" borderId="37" xfId="0" applyNumberFormat="1" applyBorder="1" applyAlignment="1">
      <alignment vertical="center"/>
    </xf>
    <xf numFmtId="43" fontId="0" fillId="0" borderId="38" xfId="0" applyNumberFormat="1" applyBorder="1" applyAlignment="1">
      <alignment vertical="center"/>
    </xf>
    <xf numFmtId="43" fontId="0" fillId="0" borderId="39" xfId="0" applyNumberFormat="1" applyBorder="1" applyAlignment="1">
      <alignment vertical="center"/>
    </xf>
    <xf numFmtId="0" fontId="0" fillId="0" borderId="40" xfId="0" applyBorder="1" applyAlignment="1">
      <alignment/>
    </xf>
    <xf numFmtId="0" fontId="0" fillId="0" borderId="3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43" fontId="16" fillId="0" borderId="13" xfId="42" applyFont="1" applyBorder="1" applyAlignment="1">
      <alignment vertical="center"/>
    </xf>
    <xf numFmtId="43" fontId="16" fillId="0" borderId="18" xfId="42" applyFont="1" applyBorder="1" applyAlignment="1">
      <alignment vertical="center"/>
    </xf>
    <xf numFmtId="43" fontId="16" fillId="0" borderId="14" xfId="42" applyFont="1" applyBorder="1" applyAlignment="1">
      <alignment vertical="center"/>
    </xf>
    <xf numFmtId="43" fontId="16" fillId="0" borderId="22" xfId="42" applyFont="1" applyBorder="1" applyAlignment="1">
      <alignment vertical="center"/>
    </xf>
    <xf numFmtId="43" fontId="16" fillId="0" borderId="26" xfId="42" applyFont="1" applyBorder="1" applyAlignment="1">
      <alignment vertical="center"/>
    </xf>
    <xf numFmtId="43" fontId="15" fillId="0" borderId="13" xfId="42" applyFont="1" applyBorder="1" applyAlignment="1">
      <alignment horizontal="center" vertical="center" wrapText="1"/>
    </xf>
    <xf numFmtId="43" fontId="15" fillId="0" borderId="13" xfId="42" applyFont="1" applyBorder="1" applyAlignment="1">
      <alignment horizontal="center" vertical="center" wrapText="1"/>
    </xf>
    <xf numFmtId="43" fontId="15" fillId="0" borderId="14" xfId="42" applyFont="1" applyBorder="1" applyAlignment="1">
      <alignment horizontal="center" vertical="center" wrapText="1"/>
    </xf>
    <xf numFmtId="43" fontId="15" fillId="0" borderId="15" xfId="42" applyFont="1" applyBorder="1" applyAlignment="1">
      <alignment horizontal="center" vertical="center" wrapText="1"/>
    </xf>
    <xf numFmtId="43" fontId="16" fillId="0" borderId="15" xfId="42" applyFont="1" applyBorder="1" applyAlignment="1">
      <alignment vertical="center"/>
    </xf>
    <xf numFmtId="43" fontId="16" fillId="0" borderId="23" xfId="42" applyFont="1" applyBorder="1" applyAlignment="1">
      <alignment vertical="center"/>
    </xf>
    <xf numFmtId="43" fontId="16" fillId="0" borderId="24" xfId="42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14" xfId="0" applyNumberFormat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43" fontId="0" fillId="0" borderId="27" xfId="0" applyNumberFormat="1" applyBorder="1" applyAlignment="1">
      <alignment/>
    </xf>
    <xf numFmtId="0" fontId="0" fillId="0" borderId="42" xfId="0" applyBorder="1" applyAlignment="1">
      <alignment/>
    </xf>
    <xf numFmtId="0" fontId="16" fillId="0" borderId="13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43" fontId="16" fillId="0" borderId="13" xfId="0" applyNumberFormat="1" applyFont="1" applyBorder="1" applyAlignment="1">
      <alignment vertical="center"/>
    </xf>
    <xf numFmtId="43" fontId="16" fillId="0" borderId="14" xfId="0" applyNumberFormat="1" applyFont="1" applyBorder="1" applyAlignment="1">
      <alignment vertical="center"/>
    </xf>
    <xf numFmtId="43" fontId="16" fillId="0" borderId="15" xfId="0" applyNumberFormat="1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43" fontId="16" fillId="0" borderId="22" xfId="0" applyNumberFormat="1" applyFont="1" applyBorder="1" applyAlignment="1">
      <alignment vertical="center"/>
    </xf>
    <xf numFmtId="43" fontId="16" fillId="0" borderId="23" xfId="0" applyNumberFormat="1" applyFont="1" applyBorder="1" applyAlignment="1">
      <alignment vertical="center"/>
    </xf>
    <xf numFmtId="43" fontId="16" fillId="0" borderId="24" xfId="0" applyNumberFormat="1" applyFont="1" applyBorder="1" applyAlignment="1">
      <alignment vertical="center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164" fontId="2" fillId="35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6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43" fontId="0" fillId="0" borderId="18" xfId="0" applyNumberFormat="1" applyBorder="1" applyAlignment="1">
      <alignment wrapText="1"/>
    </xf>
    <xf numFmtId="43" fontId="0" fillId="0" borderId="19" xfId="0" applyNumberFormat="1" applyBorder="1" applyAlignment="1">
      <alignment wrapText="1"/>
    </xf>
    <xf numFmtId="43" fontId="0" fillId="0" borderId="13" xfId="0" applyNumberFormat="1" applyBorder="1" applyAlignment="1">
      <alignment wrapText="1"/>
    </xf>
    <xf numFmtId="43" fontId="0" fillId="0" borderId="14" xfId="0" applyNumberFormat="1" applyBorder="1" applyAlignment="1">
      <alignment wrapText="1"/>
    </xf>
    <xf numFmtId="43" fontId="0" fillId="0" borderId="43" xfId="0" applyNumberFormat="1" applyBorder="1" applyAlignment="1">
      <alignment wrapText="1"/>
    </xf>
    <xf numFmtId="43" fontId="0" fillId="0" borderId="14" xfId="0" applyNumberFormat="1" applyBorder="1" applyAlignment="1">
      <alignment vertical="center" wrapText="1"/>
    </xf>
    <xf numFmtId="43" fontId="0" fillId="0" borderId="43" xfId="0" applyNumberFormat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0" fillId="0" borderId="44" xfId="0" applyNumberFormat="1" applyBorder="1" applyAlignment="1">
      <alignment vertical="center" wrapText="1"/>
    </xf>
    <xf numFmtId="43" fontId="16" fillId="0" borderId="13" xfId="0" applyNumberFormat="1" applyFont="1" applyBorder="1" applyAlignment="1">
      <alignment vertical="center" wrapText="1"/>
    </xf>
    <xf numFmtId="43" fontId="16" fillId="0" borderId="14" xfId="0" applyNumberFormat="1" applyFont="1" applyBorder="1" applyAlignment="1">
      <alignment vertical="center" wrapText="1"/>
    </xf>
    <xf numFmtId="43" fontId="16" fillId="0" borderId="43" xfId="0" applyNumberFormat="1" applyFont="1" applyBorder="1" applyAlignment="1">
      <alignment vertical="center" wrapText="1"/>
    </xf>
    <xf numFmtId="43" fontId="16" fillId="0" borderId="22" xfId="0" applyNumberFormat="1" applyFont="1" applyBorder="1" applyAlignment="1">
      <alignment vertical="center" wrapText="1"/>
    </xf>
    <xf numFmtId="43" fontId="16" fillId="0" borderId="23" xfId="0" applyNumberFormat="1" applyFont="1" applyBorder="1" applyAlignment="1">
      <alignment vertical="center" wrapText="1"/>
    </xf>
    <xf numFmtId="43" fontId="16" fillId="0" borderId="45" xfId="0" applyNumberFormat="1" applyFont="1" applyBorder="1" applyAlignment="1">
      <alignment vertical="center" wrapText="1"/>
    </xf>
    <xf numFmtId="0" fontId="0" fillId="34" borderId="18" xfId="0" applyFill="1" applyBorder="1" applyAlignment="1">
      <alignment/>
    </xf>
    <xf numFmtId="0" fontId="0" fillId="0" borderId="29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46" xfId="0" applyNumberFormat="1" applyBorder="1" applyAlignment="1">
      <alignment vertical="center"/>
    </xf>
    <xf numFmtId="0" fontId="0" fillId="0" borderId="42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4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4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9" xfId="0" applyBorder="1" applyAlignment="1">
      <alignment vertical="center"/>
    </xf>
    <xf numFmtId="0" fontId="16" fillId="0" borderId="18" xfId="0" applyNumberFormat="1" applyFont="1" applyBorder="1" applyAlignment="1">
      <alignment vertical="center"/>
    </xf>
    <xf numFmtId="0" fontId="16" fillId="0" borderId="48" xfId="0" applyNumberFormat="1" applyFont="1" applyBorder="1" applyAlignment="1">
      <alignment vertical="center"/>
    </xf>
    <xf numFmtId="0" fontId="16" fillId="0" borderId="50" xfId="0" applyNumberFormat="1" applyFont="1" applyBorder="1" applyAlignment="1">
      <alignment vertical="center"/>
    </xf>
    <xf numFmtId="0" fontId="16" fillId="0" borderId="51" xfId="0" applyNumberFormat="1" applyFont="1" applyBorder="1" applyAlignment="1">
      <alignment vertical="center"/>
    </xf>
    <xf numFmtId="0" fontId="16" fillId="0" borderId="52" xfId="0" applyNumberFormat="1" applyFont="1" applyBorder="1" applyAlignment="1">
      <alignment vertical="center"/>
    </xf>
    <xf numFmtId="43" fontId="0" fillId="0" borderId="53" xfId="0" applyNumberFormat="1" applyBorder="1" applyAlignment="1">
      <alignment vertical="center"/>
    </xf>
    <xf numFmtId="43" fontId="0" fillId="0" borderId="54" xfId="0" applyNumberFormat="1" applyBorder="1" applyAlignment="1">
      <alignment vertical="center"/>
    </xf>
    <xf numFmtId="43" fontId="0" fillId="0" borderId="55" xfId="0" applyNumberFormat="1" applyBorder="1" applyAlignment="1">
      <alignment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43" fontId="0" fillId="0" borderId="64" xfId="0" applyNumberFormat="1" applyBorder="1" applyAlignment="1">
      <alignment vertical="center"/>
    </xf>
    <xf numFmtId="43" fontId="0" fillId="0" borderId="65" xfId="0" applyNumberFormat="1" applyBorder="1" applyAlignment="1">
      <alignment vertical="center"/>
    </xf>
    <xf numFmtId="0" fontId="0" fillId="0" borderId="66" xfId="0" applyBorder="1" applyAlignment="1">
      <alignment/>
    </xf>
    <xf numFmtId="0" fontId="0" fillId="0" borderId="55" xfId="0" applyBorder="1" applyAlignment="1">
      <alignment/>
    </xf>
    <xf numFmtId="0" fontId="0" fillId="0" borderId="67" xfId="0" applyBorder="1" applyAlignment="1">
      <alignment/>
    </xf>
    <xf numFmtId="0" fontId="0" fillId="0" borderId="53" xfId="0" applyBorder="1" applyAlignment="1">
      <alignment/>
    </xf>
    <xf numFmtId="0" fontId="0" fillId="0" borderId="68" xfId="0" applyBorder="1" applyAlignment="1">
      <alignment/>
    </xf>
    <xf numFmtId="43" fontId="0" fillId="0" borderId="69" xfId="0" applyNumberFormat="1" applyBorder="1" applyAlignment="1">
      <alignment/>
    </xf>
    <xf numFmtId="43" fontId="16" fillId="0" borderId="13" xfId="0" applyNumberFormat="1" applyFont="1" applyBorder="1" applyAlignment="1">
      <alignment/>
    </xf>
    <xf numFmtId="43" fontId="16" fillId="0" borderId="14" xfId="0" applyNumberFormat="1" applyFont="1" applyBorder="1" applyAlignment="1">
      <alignment/>
    </xf>
    <xf numFmtId="43" fontId="16" fillId="0" borderId="15" xfId="0" applyNumberFormat="1" applyFont="1" applyBorder="1" applyAlignment="1">
      <alignment/>
    </xf>
    <xf numFmtId="43" fontId="16" fillId="0" borderId="22" xfId="0" applyNumberFormat="1" applyFont="1" applyBorder="1" applyAlignment="1">
      <alignment/>
    </xf>
    <xf numFmtId="43" fontId="16" fillId="0" borderId="23" xfId="0" applyNumberFormat="1" applyFont="1" applyBorder="1" applyAlignment="1">
      <alignment/>
    </xf>
    <xf numFmtId="43" fontId="16" fillId="0" borderId="24" xfId="0" applyNumberFormat="1" applyFont="1" applyBorder="1" applyAlignment="1">
      <alignment/>
    </xf>
    <xf numFmtId="43" fontId="16" fillId="0" borderId="26" xfId="0" applyNumberFormat="1" applyFont="1" applyBorder="1" applyAlignment="1">
      <alignment/>
    </xf>
    <xf numFmtId="43" fontId="16" fillId="0" borderId="18" xfId="0" applyNumberFormat="1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42" xfId="42" applyFont="1" applyBorder="1" applyAlignment="1">
      <alignment/>
    </xf>
    <xf numFmtId="43" fontId="0" fillId="0" borderId="70" xfId="42" applyFont="1" applyBorder="1" applyAlignment="1">
      <alignment/>
    </xf>
    <xf numFmtId="43" fontId="2" fillId="35" borderId="0" xfId="0" applyNumberFormat="1" applyFont="1" applyFill="1" applyAlignment="1">
      <alignment horizontal="right"/>
    </xf>
    <xf numFmtId="0" fontId="0" fillId="0" borderId="27" xfId="0" applyBorder="1" applyAlignment="1">
      <alignment/>
    </xf>
    <xf numFmtId="43" fontId="0" fillId="0" borderId="2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71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42" xfId="0" applyNumberFormat="1" applyBorder="1" applyAlignment="1">
      <alignment/>
    </xf>
    <xf numFmtId="43" fontId="0" fillId="0" borderId="21" xfId="0" applyNumberFormat="1" applyBorder="1" applyAlignment="1">
      <alignment/>
    </xf>
    <xf numFmtId="0" fontId="15" fillId="0" borderId="30" xfId="0" applyFont="1" applyBorder="1" applyAlignment="1">
      <alignment horizontal="center" vertical="center"/>
    </xf>
    <xf numFmtId="43" fontId="0" fillId="0" borderId="72" xfId="0" applyNumberFormat="1" applyBorder="1" applyAlignment="1">
      <alignment/>
    </xf>
    <xf numFmtId="43" fontId="16" fillId="0" borderId="72" xfId="0" applyNumberFormat="1" applyFont="1" applyBorder="1" applyAlignment="1">
      <alignment/>
    </xf>
    <xf numFmtId="43" fontId="16" fillId="0" borderId="73" xfId="0" applyNumberFormat="1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/>
    </xf>
    <xf numFmtId="0" fontId="32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43" fontId="2" fillId="35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32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wrapText="1"/>
    </xf>
    <xf numFmtId="43" fontId="34" fillId="35" borderId="10" xfId="0" applyNumberFormat="1" applyFont="1" applyFill="1" applyBorder="1" applyAlignment="1">
      <alignment horizontal="right"/>
    </xf>
    <xf numFmtId="165" fontId="4" fillId="0" borderId="69" xfId="42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2" fontId="0" fillId="0" borderId="0" xfId="0" applyNumberFormat="1" applyAlignment="1">
      <alignment horizontal="left" indent="1"/>
    </xf>
    <xf numFmtId="43" fontId="34" fillId="35" borderId="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3" fontId="6" fillId="35" borderId="10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5" fillId="0" borderId="0" xfId="0" applyFont="1" applyAlignment="1">
      <alignment/>
    </xf>
    <xf numFmtId="43" fontId="6" fillId="36" borderId="10" xfId="0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8" fontId="14" fillId="0" borderId="20" xfId="42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179" fontId="21" fillId="0" borderId="10" xfId="0" applyNumberFormat="1" applyFont="1" applyBorder="1" applyAlignment="1">
      <alignment horizontal="center" vertical="center" wrapText="1"/>
    </xf>
    <xf numFmtId="43" fontId="13" fillId="0" borderId="29" xfId="42" applyFont="1" applyBorder="1" applyAlignment="1">
      <alignment horizontal="center" vertical="center" wrapText="1"/>
    </xf>
    <xf numFmtId="43" fontId="13" fillId="0" borderId="12" xfId="42" applyFont="1" applyBorder="1" applyAlignment="1">
      <alignment horizontal="center" vertical="center" wrapText="1"/>
    </xf>
    <xf numFmtId="43" fontId="13" fillId="0" borderId="74" xfId="42" applyFont="1" applyBorder="1" applyAlignment="1">
      <alignment horizontal="center" vertical="center" wrapText="1"/>
    </xf>
    <xf numFmtId="43" fontId="13" fillId="0" borderId="42" xfId="42" applyFont="1" applyBorder="1" applyAlignment="1">
      <alignment horizontal="center" vertical="center" wrapText="1"/>
    </xf>
    <xf numFmtId="43" fontId="13" fillId="0" borderId="0" xfId="42" applyFont="1" applyBorder="1" applyAlignment="1">
      <alignment horizontal="center" vertical="center" wrapText="1"/>
    </xf>
    <xf numFmtId="43" fontId="13" fillId="0" borderId="75" xfId="42" applyFont="1" applyBorder="1" applyAlignment="1">
      <alignment horizontal="center" vertical="center" wrapText="1"/>
    </xf>
    <xf numFmtId="43" fontId="13" fillId="0" borderId="49" xfId="42" applyFont="1" applyBorder="1" applyAlignment="1">
      <alignment horizontal="center" vertical="center"/>
    </xf>
    <xf numFmtId="43" fontId="13" fillId="0" borderId="76" xfId="42" applyFont="1" applyBorder="1" applyAlignment="1">
      <alignment horizontal="center" vertical="center"/>
    </xf>
    <xf numFmtId="43" fontId="13" fillId="0" borderId="77" xfId="42" applyFont="1" applyBorder="1" applyAlignment="1">
      <alignment horizontal="center" vertical="center"/>
    </xf>
    <xf numFmtId="43" fontId="14" fillId="0" borderId="20" xfId="42" applyFont="1" applyBorder="1" applyAlignment="1">
      <alignment horizontal="right" vertical="center" wrapText="1"/>
    </xf>
    <xf numFmtId="43" fontId="14" fillId="0" borderId="11" xfId="42" applyFont="1" applyBorder="1" applyAlignment="1">
      <alignment horizontal="right" vertical="center" wrapText="1"/>
    </xf>
    <xf numFmtId="43" fontId="14" fillId="0" borderId="21" xfId="42" applyFont="1" applyBorder="1" applyAlignment="1">
      <alignment horizontal="right" vertical="center" wrapText="1"/>
    </xf>
    <xf numFmtId="43" fontId="13" fillId="34" borderId="29" xfId="42" applyFont="1" applyFill="1" applyBorder="1" applyAlignment="1">
      <alignment horizontal="center" vertical="center"/>
    </xf>
    <xf numFmtId="43" fontId="0" fillId="34" borderId="12" xfId="42" applyFont="1" applyFill="1" applyBorder="1" applyAlignment="1">
      <alignment horizontal="center" vertical="center"/>
    </xf>
    <xf numFmtId="43" fontId="0" fillId="34" borderId="12" xfId="42" applyFont="1" applyFill="1" applyBorder="1" applyAlignment="1">
      <alignment vertical="center"/>
    </xf>
    <xf numFmtId="43" fontId="0" fillId="34" borderId="74" xfId="42" applyFont="1" applyFill="1" applyBorder="1" applyAlignment="1">
      <alignment vertical="center"/>
    </xf>
    <xf numFmtId="43" fontId="13" fillId="34" borderId="42" xfId="42" applyFont="1" applyFill="1" applyBorder="1" applyAlignment="1">
      <alignment horizontal="center" vertical="center"/>
    </xf>
    <xf numFmtId="43" fontId="0" fillId="34" borderId="0" xfId="42" applyFont="1" applyFill="1" applyBorder="1" applyAlignment="1">
      <alignment horizontal="center" vertical="center"/>
    </xf>
    <xf numFmtId="43" fontId="0" fillId="34" borderId="0" xfId="42" applyFont="1" applyFill="1" applyBorder="1" applyAlignment="1">
      <alignment vertical="center"/>
    </xf>
    <xf numFmtId="43" fontId="0" fillId="34" borderId="75" xfId="42" applyFont="1" applyFill="1" applyBorder="1" applyAlignment="1">
      <alignment vertical="center"/>
    </xf>
    <xf numFmtId="43" fontId="14" fillId="34" borderId="49" xfId="42" applyFont="1" applyFill="1" applyBorder="1" applyAlignment="1">
      <alignment horizontal="right" vertical="center"/>
    </xf>
    <xf numFmtId="43" fontId="17" fillId="34" borderId="76" xfId="42" applyFont="1" applyFill="1" applyBorder="1" applyAlignment="1">
      <alignment horizontal="right" vertical="center"/>
    </xf>
    <xf numFmtId="43" fontId="0" fillId="34" borderId="77" xfId="42" applyFont="1" applyFill="1" applyBorder="1" applyAlignment="1">
      <alignment vertical="center"/>
    </xf>
    <xf numFmtId="43" fontId="13" fillId="34" borderId="42" xfId="42" applyFont="1" applyFill="1" applyBorder="1" applyAlignment="1">
      <alignment horizontal="center" vertical="center" wrapText="1"/>
    </xf>
    <xf numFmtId="43" fontId="0" fillId="34" borderId="0" xfId="42" applyFont="1" applyFill="1" applyBorder="1" applyAlignment="1">
      <alignment/>
    </xf>
    <xf numFmtId="43" fontId="0" fillId="34" borderId="0" xfId="42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75" xfId="0" applyFill="1" applyBorder="1" applyAlignment="1">
      <alignment/>
    </xf>
    <xf numFmtId="43" fontId="13" fillId="34" borderId="29" xfId="42" applyFont="1" applyFill="1" applyBorder="1" applyAlignment="1">
      <alignment horizontal="center" vertical="center" wrapText="1"/>
    </xf>
    <xf numFmtId="43" fontId="0" fillId="34" borderId="12" xfId="42" applyFont="1" applyFill="1" applyBorder="1" applyAlignment="1">
      <alignment/>
    </xf>
    <xf numFmtId="43" fontId="0" fillId="34" borderId="12" xfId="42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74" xfId="0" applyFill="1" applyBorder="1" applyAlignment="1">
      <alignment/>
    </xf>
    <xf numFmtId="43" fontId="15" fillId="0" borderId="30" xfId="42" applyFont="1" applyBorder="1" applyAlignment="1">
      <alignment horizontal="center" vertical="center" wrapText="1"/>
    </xf>
    <xf numFmtId="43" fontId="15" fillId="0" borderId="78" xfId="42" applyFont="1" applyBorder="1" applyAlignment="1">
      <alignment horizontal="center" vertical="center" wrapText="1"/>
    </xf>
    <xf numFmtId="43" fontId="15" fillId="0" borderId="29" xfId="42" applyFont="1" applyFill="1" applyBorder="1" applyAlignment="1">
      <alignment horizontal="center" vertical="center" wrapText="1"/>
    </xf>
    <xf numFmtId="43" fontId="15" fillId="0" borderId="12" xfId="42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43" fontId="15" fillId="0" borderId="20" xfId="42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43" fontId="15" fillId="0" borderId="10" xfId="42" applyFont="1" applyFill="1" applyBorder="1" applyAlignment="1">
      <alignment horizontal="center" vertical="center" wrapText="1"/>
    </xf>
    <xf numFmtId="43" fontId="14" fillId="34" borderId="49" xfId="42" applyFont="1" applyFill="1" applyBorder="1" applyAlignment="1">
      <alignment horizontal="right" vertical="center" wrapText="1"/>
    </xf>
    <xf numFmtId="43" fontId="0" fillId="34" borderId="76" xfId="42" applyFont="1" applyFill="1" applyBorder="1" applyAlignment="1">
      <alignment horizontal="right" vertical="center" wrapText="1"/>
    </xf>
    <xf numFmtId="43" fontId="0" fillId="34" borderId="76" xfId="42" applyFont="1" applyFill="1" applyBorder="1" applyAlignment="1">
      <alignment vertical="center" wrapText="1"/>
    </xf>
    <xf numFmtId="0" fontId="0" fillId="34" borderId="76" xfId="0" applyFill="1" applyBorder="1" applyAlignment="1">
      <alignment vertical="center" wrapText="1"/>
    </xf>
    <xf numFmtId="0" fontId="0" fillId="34" borderId="77" xfId="0" applyFill="1" applyBorder="1" applyAlignment="1">
      <alignment vertical="center" wrapText="1"/>
    </xf>
    <xf numFmtId="43" fontId="13" fillId="0" borderId="29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74" xfId="42" applyFont="1" applyBorder="1" applyAlignment="1">
      <alignment horizontal="center"/>
    </xf>
    <xf numFmtId="43" fontId="16" fillId="0" borderId="49" xfId="42" applyFont="1" applyBorder="1" applyAlignment="1">
      <alignment horizontal="right"/>
    </xf>
    <xf numFmtId="43" fontId="16" fillId="0" borderId="76" xfId="42" applyFont="1" applyBorder="1" applyAlignment="1">
      <alignment horizontal="right"/>
    </xf>
    <xf numFmtId="43" fontId="16" fillId="0" borderId="77" xfId="42" applyFont="1" applyBorder="1" applyAlignment="1">
      <alignment horizontal="right"/>
    </xf>
    <xf numFmtId="43" fontId="13" fillId="0" borderId="29" xfId="42" applyFont="1" applyBorder="1" applyAlignment="1">
      <alignment horizontal="center" vertical="center"/>
    </xf>
    <xf numFmtId="43" fontId="13" fillId="0" borderId="12" xfId="42" applyFont="1" applyBorder="1" applyAlignment="1">
      <alignment horizontal="center" vertical="center"/>
    </xf>
    <xf numFmtId="43" fontId="13" fillId="0" borderId="74" xfId="42" applyFont="1" applyBorder="1" applyAlignment="1">
      <alignment horizontal="center" vertical="center"/>
    </xf>
    <xf numFmtId="43" fontId="13" fillId="0" borderId="42" xfId="42" applyFont="1" applyBorder="1" applyAlignment="1">
      <alignment horizontal="center" vertical="center"/>
    </xf>
    <xf numFmtId="43" fontId="13" fillId="0" borderId="0" xfId="42" applyFont="1" applyBorder="1" applyAlignment="1">
      <alignment horizontal="center" vertical="center"/>
    </xf>
    <xf numFmtId="43" fontId="13" fillId="0" borderId="75" xfId="42" applyFont="1" applyBorder="1" applyAlignment="1">
      <alignment horizontal="center" vertical="center"/>
    </xf>
    <xf numFmtId="43" fontId="14" fillId="0" borderId="10" xfId="42" applyFont="1" applyBorder="1" applyAlignment="1">
      <alignment horizontal="right" vertical="center"/>
    </xf>
    <xf numFmtId="43" fontId="18" fillId="0" borderId="10" xfId="42" applyFont="1" applyBorder="1" applyAlignment="1">
      <alignment horizontal="center"/>
    </xf>
    <xf numFmtId="43" fontId="14" fillId="0" borderId="10" xfId="42" applyFont="1" applyBorder="1" applyAlignment="1">
      <alignment horizontal="center" vertical="center" wrapText="1"/>
    </xf>
    <xf numFmtId="168" fontId="13" fillId="0" borderId="29" xfId="42" applyNumberFormat="1" applyFont="1" applyBorder="1" applyAlignment="1">
      <alignment horizontal="center" vertical="center"/>
    </xf>
    <xf numFmtId="168" fontId="13" fillId="0" borderId="12" xfId="42" applyNumberFormat="1" applyFont="1" applyBorder="1" applyAlignment="1">
      <alignment horizontal="center" vertical="center"/>
    </xf>
    <xf numFmtId="168" fontId="13" fillId="0" borderId="74" xfId="42" applyNumberFormat="1" applyFont="1" applyBorder="1" applyAlignment="1">
      <alignment horizontal="center" vertical="center"/>
    </xf>
    <xf numFmtId="43" fontId="13" fillId="0" borderId="79" xfId="42" applyFont="1" applyBorder="1" applyAlignment="1">
      <alignment horizontal="right"/>
    </xf>
    <xf numFmtId="43" fontId="14" fillId="34" borderId="29" xfId="42" applyFont="1" applyFill="1" applyBorder="1" applyAlignment="1">
      <alignment horizontal="center"/>
    </xf>
    <xf numFmtId="43" fontId="14" fillId="34" borderId="12" xfId="42" applyFont="1" applyFill="1" applyBorder="1" applyAlignment="1">
      <alignment horizontal="center"/>
    </xf>
    <xf numFmtId="43" fontId="14" fillId="34" borderId="74" xfId="42" applyFont="1" applyFill="1" applyBorder="1" applyAlignment="1">
      <alignment horizontal="center"/>
    </xf>
    <xf numFmtId="43" fontId="14" fillId="34" borderId="42" xfId="42" applyFont="1" applyFill="1" applyBorder="1" applyAlignment="1">
      <alignment horizontal="center"/>
    </xf>
    <xf numFmtId="43" fontId="14" fillId="34" borderId="0" xfId="42" applyFont="1" applyFill="1" applyBorder="1" applyAlignment="1">
      <alignment horizontal="center"/>
    </xf>
    <xf numFmtId="43" fontId="14" fillId="34" borderId="75" xfId="42" applyFont="1" applyFill="1" applyBorder="1" applyAlignment="1">
      <alignment horizontal="center"/>
    </xf>
    <xf numFmtId="43" fontId="15" fillId="34" borderId="49" xfId="42" applyFont="1" applyFill="1" applyBorder="1" applyAlignment="1">
      <alignment horizontal="right"/>
    </xf>
    <xf numFmtId="43" fontId="15" fillId="34" borderId="76" xfId="42" applyFont="1" applyFill="1" applyBorder="1" applyAlignment="1">
      <alignment horizontal="right"/>
    </xf>
    <xf numFmtId="43" fontId="15" fillId="34" borderId="77" xfId="42" applyFont="1" applyFill="1" applyBorder="1" applyAlignment="1">
      <alignment horizontal="right"/>
    </xf>
    <xf numFmtId="43" fontId="14" fillId="0" borderId="79" xfId="42" applyFont="1" applyBorder="1" applyAlignment="1">
      <alignment horizontal="center"/>
    </xf>
    <xf numFmtId="43" fontId="15" fillId="0" borderId="79" xfId="42" applyFont="1" applyBorder="1" applyAlignment="1">
      <alignment horizontal="center" vertical="center" wrapText="1"/>
    </xf>
    <xf numFmtId="43" fontId="15" fillId="0" borderId="10" xfId="42" applyFont="1" applyBorder="1" applyAlignment="1">
      <alignment horizontal="center" vertical="center" wrapText="1"/>
    </xf>
    <xf numFmtId="168" fontId="13" fillId="0" borderId="29" xfId="42" applyNumberFormat="1" applyFont="1" applyBorder="1" applyAlignment="1">
      <alignment horizontal="center"/>
    </xf>
    <xf numFmtId="168" fontId="13" fillId="0" borderId="12" xfId="42" applyNumberFormat="1" applyFont="1" applyBorder="1" applyAlignment="1">
      <alignment horizontal="center"/>
    </xf>
    <xf numFmtId="168" fontId="13" fillId="0" borderId="74" xfId="42" applyNumberFormat="1" applyFont="1" applyBorder="1" applyAlignment="1">
      <alignment horizontal="center"/>
    </xf>
    <xf numFmtId="168" fontId="13" fillId="0" borderId="42" xfId="42" applyNumberFormat="1" applyFont="1" applyBorder="1" applyAlignment="1">
      <alignment horizontal="center"/>
    </xf>
    <xf numFmtId="168" fontId="13" fillId="0" borderId="0" xfId="42" applyNumberFormat="1" applyFont="1" applyBorder="1" applyAlignment="1">
      <alignment horizontal="center"/>
    </xf>
    <xf numFmtId="168" fontId="13" fillId="0" borderId="75" xfId="42" applyNumberFormat="1" applyFont="1" applyBorder="1" applyAlignment="1">
      <alignment horizontal="center"/>
    </xf>
    <xf numFmtId="168" fontId="13" fillId="0" borderId="49" xfId="42" applyNumberFormat="1" applyFont="1" applyBorder="1" applyAlignment="1">
      <alignment horizontal="center"/>
    </xf>
    <xf numFmtId="168" fontId="13" fillId="0" borderId="76" xfId="42" applyNumberFormat="1" applyFont="1" applyBorder="1" applyAlignment="1">
      <alignment horizontal="center"/>
    </xf>
    <xf numFmtId="168" fontId="13" fillId="0" borderId="77" xfId="42" applyNumberFormat="1" applyFont="1" applyBorder="1" applyAlignment="1">
      <alignment horizontal="center"/>
    </xf>
    <xf numFmtId="168" fontId="14" fillId="0" borderId="79" xfId="42" applyNumberFormat="1" applyFont="1" applyBorder="1" applyAlignment="1">
      <alignment horizontal="right"/>
    </xf>
    <xf numFmtId="43" fontId="14" fillId="34" borderId="76" xfId="42" applyFont="1" applyFill="1" applyBorder="1" applyAlignment="1">
      <alignment horizontal="right" vertical="center"/>
    </xf>
    <xf numFmtId="43" fontId="17" fillId="0" borderId="76" xfId="42" applyFont="1" applyBorder="1" applyAlignment="1">
      <alignment horizontal="right" vertical="center"/>
    </xf>
    <xf numFmtId="43" fontId="17" fillId="0" borderId="76" xfId="42" applyFont="1" applyBorder="1" applyAlignment="1">
      <alignment horizontal="right"/>
    </xf>
    <xf numFmtId="0" fontId="0" fillId="0" borderId="76" xfId="0" applyBorder="1" applyAlignment="1">
      <alignment horizontal="right"/>
    </xf>
    <xf numFmtId="43" fontId="13" fillId="34" borderId="0" xfId="42" applyFont="1" applyFill="1" applyBorder="1" applyAlignment="1">
      <alignment horizontal="center" vertical="center"/>
    </xf>
    <xf numFmtId="43" fontId="0" fillId="0" borderId="75" xfId="42" applyFont="1" applyBorder="1" applyAlignment="1">
      <alignment horizontal="center" vertical="center"/>
    </xf>
    <xf numFmtId="43" fontId="0" fillId="0" borderId="0" xfId="42" applyFont="1" applyAlignment="1">
      <alignment/>
    </xf>
    <xf numFmtId="0" fontId="0" fillId="0" borderId="0" xfId="0" applyAlignment="1">
      <alignment/>
    </xf>
    <xf numFmtId="43" fontId="0" fillId="34" borderId="0" xfId="42" applyFont="1" applyFill="1" applyBorder="1" applyAlignment="1">
      <alignment horizontal="center"/>
    </xf>
    <xf numFmtId="43" fontId="0" fillId="0" borderId="0" xfId="42" applyFont="1" applyAlignment="1">
      <alignment horizontal="center"/>
    </xf>
    <xf numFmtId="43" fontId="14" fillId="34" borderId="42" xfId="42" applyFont="1" applyFill="1" applyBorder="1" applyAlignment="1">
      <alignment horizontal="right" vertical="center" wrapText="1"/>
    </xf>
    <xf numFmtId="43" fontId="17" fillId="34" borderId="0" xfId="42" applyFont="1" applyFill="1" applyBorder="1" applyAlignment="1">
      <alignment horizontal="right"/>
    </xf>
    <xf numFmtId="43" fontId="17" fillId="0" borderId="0" xfId="42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3" fontId="16" fillId="0" borderId="80" xfId="42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43" fontId="13" fillId="0" borderId="82" xfId="42" applyFont="1" applyBorder="1" applyAlignment="1">
      <alignment horizontal="center" vertical="center" wrapText="1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43" fontId="14" fillId="0" borderId="85" xfId="42" applyFont="1" applyBorder="1" applyAlignment="1">
      <alignment horizontal="center" vertical="center" wrapText="1"/>
    </xf>
    <xf numFmtId="43" fontId="14" fillId="0" borderId="86" xfId="42" applyFont="1" applyBorder="1" applyAlignment="1">
      <alignment horizontal="center" vertical="center" wrapText="1"/>
    </xf>
    <xf numFmtId="43" fontId="14" fillId="0" borderId="68" xfId="42" applyFont="1" applyBorder="1" applyAlignment="1">
      <alignment horizontal="center" vertical="center" wrapText="1"/>
    </xf>
    <xf numFmtId="43" fontId="14" fillId="0" borderId="49" xfId="42" applyFont="1" applyBorder="1" applyAlignment="1">
      <alignment horizontal="center" vertical="center" wrapText="1"/>
    </xf>
    <xf numFmtId="43" fontId="13" fillId="0" borderId="12" xfId="42" applyFont="1" applyBorder="1" applyAlignment="1">
      <alignment horizontal="center"/>
    </xf>
    <xf numFmtId="43" fontId="13" fillId="0" borderId="74" xfId="42" applyFont="1" applyBorder="1" applyAlignment="1">
      <alignment horizontal="center"/>
    </xf>
    <xf numFmtId="43" fontId="13" fillId="0" borderId="42" xfId="42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43" fontId="13" fillId="0" borderId="75" xfId="42" applyFont="1" applyBorder="1" applyAlignment="1">
      <alignment horizontal="center"/>
    </xf>
    <xf numFmtId="43" fontId="13" fillId="0" borderId="49" xfId="42" applyFont="1" applyBorder="1" applyAlignment="1">
      <alignment horizontal="center"/>
    </xf>
    <xf numFmtId="43" fontId="13" fillId="0" borderId="76" xfId="42" applyFont="1" applyBorder="1" applyAlignment="1">
      <alignment horizontal="center"/>
    </xf>
    <xf numFmtId="43" fontId="13" fillId="0" borderId="77" xfId="42" applyFont="1" applyBorder="1" applyAlignment="1">
      <alignment horizontal="center"/>
    </xf>
    <xf numFmtId="43" fontId="14" fillId="0" borderId="10" xfId="42" applyFont="1" applyBorder="1" applyAlignment="1">
      <alignment horizontal="right"/>
    </xf>
    <xf numFmtId="0" fontId="14" fillId="0" borderId="87" xfId="0" applyFont="1" applyBorder="1" applyAlignment="1">
      <alignment horizontal="right"/>
    </xf>
    <xf numFmtId="43" fontId="13" fillId="34" borderId="12" xfId="42" applyFont="1" applyFill="1" applyBorder="1" applyAlignment="1">
      <alignment horizontal="center" vertical="center" wrapText="1"/>
    </xf>
    <xf numFmtId="43" fontId="13" fillId="34" borderId="74" xfId="42" applyFont="1" applyFill="1" applyBorder="1" applyAlignment="1">
      <alignment horizontal="center" vertical="center" wrapText="1"/>
    </xf>
    <xf numFmtId="43" fontId="13" fillId="34" borderId="0" xfId="42" applyFont="1" applyFill="1" applyBorder="1" applyAlignment="1">
      <alignment horizontal="center" vertical="center" wrapText="1"/>
    </xf>
    <xf numFmtId="43" fontId="13" fillId="34" borderId="75" xfId="42" applyFont="1" applyFill="1" applyBorder="1" applyAlignment="1">
      <alignment horizontal="center" vertical="center" wrapText="1"/>
    </xf>
    <xf numFmtId="43" fontId="13" fillId="34" borderId="49" xfId="42" applyFont="1" applyFill="1" applyBorder="1" applyAlignment="1">
      <alignment horizontal="center" vertical="center" wrapText="1"/>
    </xf>
    <xf numFmtId="43" fontId="13" fillId="34" borderId="76" xfId="42" applyFont="1" applyFill="1" applyBorder="1" applyAlignment="1">
      <alignment horizontal="center" vertical="center" wrapText="1"/>
    </xf>
    <xf numFmtId="43" fontId="13" fillId="34" borderId="77" xfId="42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alignment vertical="center" readingOrder="0"/>
      <border/>
    </dxf>
    <dxf>
      <font>
        <b/>
      </font>
      <border/>
    </dxf>
    <dxf>
      <font>
        <sz val="11"/>
      </font>
      <border/>
    </dxf>
    <dxf>
      <alignment horizontal="center" readingOrder="0"/>
      <border/>
    </dxf>
    <dxf>
      <numFmt numFmtId="43" formatCode="_(* #,##0.00_);_(* \(#,##0.00\);_(* &quot;-&quot;??_);_(@_)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ill>
        <patternFill patternType="solid">
          <bgColor rgb="FFFFFFFF"/>
        </patternFill>
      </fill>
      <border/>
    </dxf>
    <dxf>
      <fill>
        <patternFill patternType="solid">
          <bgColor rgb="FFFFFF00"/>
        </patternFill>
      </fill>
      <border/>
    </dxf>
    <dxf>
      <fill>
        <patternFill>
          <bgColor rgb="FFFFFFFF"/>
        </patternFill>
      </fill>
      <border/>
    </dxf>
    <dxf>
      <border>
        <lef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top style="medium"/>
        <bottom style="medium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pivotCacheDefinition" Target="pivotCache/pivotCacheDefinition1.xml" /><Relationship Id="rId27" Type="http://schemas.openxmlformats.org/officeDocument/2006/relationships/pivotCacheDefinition" Target="pivotCache/pivotCacheDefinition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11</xdr:row>
      <xdr:rowOff>9525</xdr:rowOff>
    </xdr:from>
    <xdr:to>
      <xdr:col>9</xdr:col>
      <xdr:colOff>609600</xdr:colOff>
      <xdr:row>15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914525" y="1790700"/>
          <a:ext cx="3590925" cy="752475"/>
        </a:xfrm>
        <a:prstGeom prst="rect"/>
        <a:noFill/>
      </xdr:spPr>
      <xdr:txBody>
        <a:bodyPr fromWordArt="1" wrap="none" lIns="91440" tIns="45720" rIns="91440" bIns="45720">
          <a:prstTxWarp prst="textInflateTop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STATUS REPORTCOMMITMENTS &amp; DISBURSEMENTS</a:t>
          </a:r>
        </a:p>
      </xdr:txBody>
    </xdr:sp>
    <xdr:clientData/>
  </xdr:twoCellAnchor>
  <xdr:twoCellAnchor>
    <xdr:from>
      <xdr:col>2</xdr:col>
      <xdr:colOff>457200</xdr:colOff>
      <xdr:row>23</xdr:row>
      <xdr:rowOff>0</xdr:rowOff>
    </xdr:from>
    <xdr:to>
      <xdr:col>11</xdr:col>
      <xdr:colOff>228600</xdr:colOff>
      <xdr:row>26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1085850" y="3724275"/>
          <a:ext cx="5257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ECONOMIC AFFAIRS DIVISION</a:t>
          </a:r>
        </a:p>
      </xdr:txBody>
    </xdr:sp>
    <xdr:clientData/>
  </xdr:twoCellAnchor>
  <xdr:twoCellAnchor>
    <xdr:from>
      <xdr:col>2</xdr:col>
      <xdr:colOff>609600</xdr:colOff>
      <xdr:row>7</xdr:row>
      <xdr:rowOff>142875</xdr:rowOff>
    </xdr:from>
    <xdr:to>
      <xdr:col>11</xdr:col>
      <xdr:colOff>19050</xdr:colOff>
      <xdr:row>36</xdr:row>
      <xdr:rowOff>9525</xdr:rowOff>
    </xdr:to>
    <xdr:sp>
      <xdr:nvSpPr>
        <xdr:cNvPr id="3" name="WordArt 3"/>
        <xdr:cNvSpPr>
          <a:spLocks/>
        </xdr:cNvSpPr>
      </xdr:nvSpPr>
      <xdr:spPr>
        <a:xfrm>
          <a:off x="1238250" y="1276350"/>
          <a:ext cx="4895850" cy="45624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314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FOREIGN ECONOMIC ASSISTANCE</a:t>
          </a:r>
        </a:p>
      </xdr:txBody>
    </xdr:sp>
    <xdr:clientData/>
  </xdr:twoCellAnchor>
  <xdr:twoCellAnchor>
    <xdr:from>
      <xdr:col>5</xdr:col>
      <xdr:colOff>66675</xdr:colOff>
      <xdr:row>27</xdr:row>
      <xdr:rowOff>0</xdr:rowOff>
    </xdr:from>
    <xdr:to>
      <xdr:col>9</xdr:col>
      <xdr:colOff>76200</xdr:colOff>
      <xdr:row>29</xdr:row>
      <xdr:rowOff>38100</xdr:rowOff>
    </xdr:to>
    <xdr:sp>
      <xdr:nvSpPr>
        <xdr:cNvPr id="4" name="WordArt 4"/>
        <xdr:cNvSpPr>
          <a:spLocks/>
        </xdr:cNvSpPr>
      </xdr:nvSpPr>
      <xdr:spPr>
        <a:xfrm>
          <a:off x="2524125" y="4371975"/>
          <a:ext cx="24479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FF00FF"/>
              </a:solidFill>
              <a:latin typeface="Verdana"/>
              <a:cs typeface="Verdana"/>
            </a:rPr>
            <a:t>R &amp; S WING / COMPUTER CENTRE</a:t>
          </a:r>
        </a:p>
      </xdr:txBody>
    </xdr:sp>
    <xdr:clientData/>
  </xdr:twoCellAnchor>
  <xdr:twoCellAnchor>
    <xdr:from>
      <xdr:col>4</xdr:col>
      <xdr:colOff>457200</xdr:colOff>
      <xdr:row>16</xdr:row>
      <xdr:rowOff>133350</xdr:rowOff>
    </xdr:from>
    <xdr:to>
      <xdr:col>9</xdr:col>
      <xdr:colOff>304800</xdr:colOff>
      <xdr:row>21</xdr:row>
      <xdr:rowOff>133350</xdr:rowOff>
    </xdr:to>
    <xdr:sp>
      <xdr:nvSpPr>
        <xdr:cNvPr id="5" name="WordArt 5"/>
        <xdr:cNvSpPr>
          <a:spLocks/>
        </xdr:cNvSpPr>
      </xdr:nvSpPr>
      <xdr:spPr>
        <a:xfrm>
          <a:off x="2305050" y="2724150"/>
          <a:ext cx="2895600" cy="80962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3600" i="1" kern="10" spc="0">
              <a:ln w="9525" cmpd="sng">
                <a:solidFill>
                  <a:srgbClr val="996600"/>
                </a:solidFill>
                <a:headEnd type="none"/>
                <a:tailEnd type="none"/>
              </a:ln>
              <a:solidFill>
                <a:srgbClr val="996600"/>
              </a:solidFill>
              <a:latin typeface="Tw Cen MT Condensed Extra Bold"/>
              <a:cs typeface="Tw Cen MT Condensed Extra Bold"/>
            </a:rPr>
            <a:t>JULY - JUNE2008-09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</xdr:row>
      <xdr:rowOff>9525</xdr:rowOff>
    </xdr:from>
    <xdr:to>
      <xdr:col>4</xdr:col>
      <xdr:colOff>2143125</xdr:colOff>
      <xdr:row>4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5572125" y="781050"/>
          <a:ext cx="19240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E:     AGENCY - WISE  PROFILE  </a:t>
          </a:r>
        </a:p>
      </xdr:txBody>
    </xdr:sp>
    <xdr:clientData/>
  </xdr:twoCellAnchor>
  <xdr:twoCellAnchor>
    <xdr:from>
      <xdr:col>0</xdr:col>
      <xdr:colOff>514350</xdr:colOff>
      <xdr:row>2</xdr:row>
      <xdr:rowOff>28575</xdr:rowOff>
    </xdr:from>
    <xdr:to>
      <xdr:col>0</xdr:col>
      <xdr:colOff>1571625</xdr:colOff>
      <xdr:row>2</xdr:row>
      <xdr:rowOff>161925</xdr:rowOff>
    </xdr:to>
    <xdr:sp>
      <xdr:nvSpPr>
        <xdr:cNvPr id="2" name="WordArt 2"/>
        <xdr:cNvSpPr>
          <a:spLocks/>
        </xdr:cNvSpPr>
      </xdr:nvSpPr>
      <xdr:spPr>
        <a:xfrm>
          <a:off x="514350" y="638175"/>
          <a:ext cx="105727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A:     SUMMARIES</a:t>
          </a:r>
        </a:p>
      </xdr:txBody>
    </xdr:sp>
    <xdr:clientData/>
  </xdr:twoCellAnchor>
  <xdr:twoCellAnchor>
    <xdr:from>
      <xdr:col>0</xdr:col>
      <xdr:colOff>390525</xdr:colOff>
      <xdr:row>16</xdr:row>
      <xdr:rowOff>38100</xdr:rowOff>
    </xdr:from>
    <xdr:to>
      <xdr:col>0</xdr:col>
      <xdr:colOff>1962150</xdr:colOff>
      <xdr:row>16</xdr:row>
      <xdr:rowOff>161925</xdr:rowOff>
    </xdr:to>
    <xdr:sp>
      <xdr:nvSpPr>
        <xdr:cNvPr id="3" name="WordArt 3"/>
        <xdr:cNvSpPr>
          <a:spLocks/>
        </xdr:cNvSpPr>
      </xdr:nvSpPr>
      <xdr:spPr>
        <a:xfrm>
          <a:off x="390525" y="2914650"/>
          <a:ext cx="1571625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B:     FRESH COMMITMENTS</a:t>
          </a:r>
        </a:p>
      </xdr:txBody>
    </xdr:sp>
    <xdr:clientData/>
  </xdr:twoCellAnchor>
  <xdr:twoCellAnchor>
    <xdr:from>
      <xdr:col>0</xdr:col>
      <xdr:colOff>390525</xdr:colOff>
      <xdr:row>17</xdr:row>
      <xdr:rowOff>47625</xdr:rowOff>
    </xdr:from>
    <xdr:to>
      <xdr:col>0</xdr:col>
      <xdr:colOff>1981200</xdr:colOff>
      <xdr:row>17</xdr:row>
      <xdr:rowOff>161925</xdr:rowOff>
    </xdr:to>
    <xdr:sp>
      <xdr:nvSpPr>
        <xdr:cNvPr id="4" name="WordArt 4"/>
        <xdr:cNvSpPr>
          <a:spLocks/>
        </xdr:cNvSpPr>
      </xdr:nvSpPr>
      <xdr:spPr>
        <a:xfrm>
          <a:off x="390525" y="3086100"/>
          <a:ext cx="15906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C:     DONOR -WISE PROFILE</a:t>
          </a:r>
        </a:p>
      </xdr:txBody>
    </xdr:sp>
    <xdr:clientData/>
  </xdr:twoCellAnchor>
  <xdr:twoCellAnchor>
    <xdr:from>
      <xdr:col>2</xdr:col>
      <xdr:colOff>466725</xdr:colOff>
      <xdr:row>14</xdr:row>
      <xdr:rowOff>9525</xdr:rowOff>
    </xdr:from>
    <xdr:to>
      <xdr:col>2</xdr:col>
      <xdr:colOff>2124075</xdr:colOff>
      <xdr:row>14</xdr:row>
      <xdr:rowOff>142875</xdr:rowOff>
    </xdr:to>
    <xdr:sp>
      <xdr:nvSpPr>
        <xdr:cNvPr id="5" name="WordArt 5"/>
        <xdr:cNvSpPr>
          <a:spLocks/>
        </xdr:cNvSpPr>
      </xdr:nvSpPr>
      <xdr:spPr>
        <a:xfrm>
          <a:off x="3143250" y="2562225"/>
          <a:ext cx="16573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     SECTOR - WISE PROFILE</a:t>
          </a:r>
        </a:p>
      </xdr:txBody>
    </xdr:sp>
    <xdr:clientData/>
  </xdr:twoCellAnchor>
  <xdr:twoCellAnchor>
    <xdr:from>
      <xdr:col>0</xdr:col>
      <xdr:colOff>2190750</xdr:colOff>
      <xdr:row>0</xdr:row>
      <xdr:rowOff>47625</xdr:rowOff>
    </xdr:from>
    <xdr:to>
      <xdr:col>4</xdr:col>
      <xdr:colOff>885825</xdr:colOff>
      <xdr:row>0</xdr:row>
      <xdr:rowOff>371475</xdr:rowOff>
    </xdr:to>
    <xdr:sp>
      <xdr:nvSpPr>
        <xdr:cNvPr id="6" name="WordArt 6"/>
        <xdr:cNvSpPr>
          <a:spLocks/>
        </xdr:cNvSpPr>
      </xdr:nvSpPr>
      <xdr:spPr>
        <a:xfrm>
          <a:off x="2190750" y="47625"/>
          <a:ext cx="40481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14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CONTENTS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321" sheet="P in Million"/>
  </cacheSource>
  <cacheFields count="20">
    <cacheField name="Donor">
      <sharedItems containsMixedTypes="0" count="30">
        <s v="ADB"/>
        <s v="AUSTRALIA"/>
        <s v="CANADA"/>
        <s v="CHINA"/>
        <s v="EIB"/>
        <s v="EU"/>
        <s v="FRANCE"/>
        <s v="GERMANY"/>
        <s v="IBRD"/>
        <s v="IDA"/>
        <s v="IDB"/>
        <s v="IDB(ST)"/>
        <s v="IFAD"/>
        <s v="ITALY"/>
        <s v="JAPAN"/>
        <s v="KOREA"/>
        <s v="KUWAIT"/>
        <s v="NORWAY"/>
        <s v="OMAN"/>
        <s v="OPEC FUND"/>
        <s v="SAUDI ARABIA"/>
        <s v="SWITZERLAND"/>
        <s v="TURKEY"/>
        <s v="U.K."/>
        <s v="U.N.D.P"/>
        <s v="U.N.F.P.A"/>
        <s v="U.N.H.C.R"/>
        <s v="USA"/>
        <s v="W.F.P"/>
        <s v="JAPAN "/>
      </sharedItems>
    </cacheField>
    <cacheField name="Type of Aid">
      <sharedItems containsMixedTypes="0" count="2">
        <s v="GRANT"/>
        <s v="LOAN"/>
      </sharedItems>
    </cacheField>
    <cacheField name="Project                     No.">
      <sharedItems containsDate="1" containsMixedTypes="1"/>
    </cacheField>
    <cacheField name="Name of Project / Programme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[BC]">
      <sharedItems containsMixedTypes="0" count="14">
        <s v="USD"/>
        <s v="SDR"/>
        <s v="JPY"/>
        <s v="AUD"/>
        <s v="CAD"/>
        <s v="CNY"/>
        <s v="EUR"/>
        <s v="GBP"/>
        <s v="IDN"/>
        <s v="KRW"/>
        <s v="KWD"/>
        <s v="NOK"/>
        <s v="SAR"/>
        <s v="CHF"/>
      </sharedItems>
    </cacheField>
    <cacheField name="Amount Committed in BC">
      <sharedItems containsSemiMixedTypes="0" containsString="0" containsMixedTypes="0" containsNumber="1"/>
    </cacheField>
    <cacheField name="Undisbursed as on 30.06.2008    [$]">
      <sharedItems containsMixedTypes="1" containsNumber="1"/>
    </cacheField>
    <cacheField name="Disbursement    July-Jun     2008-09  [$]                                                                                                                                        ">
      <sharedItems containsMixedTypes="1" containsNumber="1"/>
    </cacheField>
    <cacheField name="Undisbursed as on 30.06.2009   [$]">
      <sharedItems containsMixedTypes="1" containsNumber="1"/>
    </cacheField>
    <cacheField name="Undisbursed as on 30.06.2008  [Rs.]     ">
      <sharedItems containsMixedTypes="1" containsNumber="1"/>
    </cacheField>
    <cacheField name="Disbursement  July-Jun     2008-09  [Rs.]  ">
      <sharedItems containsMixedTypes="1" containsNumber="1"/>
    </cacheField>
    <cacheField name="Undisbursed as on 30.06.2009   [Rs.]  ">
      <sharedItems containsMixedTypes="1" containsNumber="1"/>
    </cacheField>
    <cacheField name="Undisbursed as on 30.06.2008   [BC]  ">
      <sharedItems containsMixedTypes="1" containsNumber="1"/>
    </cacheField>
    <cacheField name="Kind of Aid">
      <sharedItems containsMixedTypes="0" count="5">
        <s v="NON-PROJECT"/>
        <s v="OTHER "/>
        <s v="PROJECT"/>
        <s v="COMMODITY"/>
        <s v="NON-PROJECT "/>
      </sharedItems>
    </cacheField>
    <cacheField name="Purpose">
      <sharedItems containsMixedTypes="0" count="9">
        <s v="BOP/CASH"/>
        <s v="EARTHQUAKE R.A."/>
        <s v="PROJECT "/>
        <s v="TOKYO PLEDGES"/>
        <s v="SHORT TERM CR."/>
        <s v="COMMODITY "/>
        <s v=" AFGHAN REFUGEES R.A."/>
        <s v="FOOD"/>
        <s v=" IDB(ST)"/>
      </sharedItems>
    </cacheField>
    <cacheField name=" Economic Sector">
      <sharedItems containsMixedTypes="0" count="21">
        <s v="BOP/CASH"/>
        <s v="EARTHQUAKE R.A."/>
        <s v="POWER"/>
        <s v="RURAL DEVELOPMENT &amp; POVERTY REDUCTION"/>
        <s v="AGRICULTURE"/>
        <s v="PHYSICAL PLANNING &amp; HOUSING"/>
        <s v="TRANSPORT &amp; COMMUNICATION"/>
        <s v="GOVERNANCE, RESEARCH &amp; STATISTICS"/>
        <s v="HEALTH &amp; NUTRITION"/>
        <s v="EDUCATION &amp; TRAINING"/>
        <s v="INDUSTRY &amp; PRODUCTION"/>
        <s v="ENVIRONMENT"/>
        <s v="SOCIAL WELFARE"/>
        <s v="WOMEN DEVELOPMENT"/>
        <s v="MANPOWER, EMPLOYMENT &amp; HRD"/>
        <s v="POPULATION WELFARE"/>
        <s v="WATER"/>
        <s v="MINING &amp; QUARRYING"/>
        <s v=" AFGHAN REFUGEES R.A."/>
        <s v="EARTHQUAKE R.A.-CASH"/>
        <s v="UNALLOCATED"/>
      </sharedItems>
    </cacheField>
    <cacheField name="Executing Agency">
      <sharedItems containsMixedTypes="0"/>
    </cacheField>
    <cacheField name="Financing Source">
      <sharedItems containsMixedTypes="0" count="2">
        <s v="MULTILATERAL"/>
        <s v="BILATERAL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O67" sheet="C14"/>
  </cacheSource>
  <cacheFields count="15">
    <cacheField name="Donor">
      <sharedItems containsMixedTypes="0" count="17">
        <s v="ADB"/>
        <s v="CANADA"/>
        <s v="CHINA"/>
        <s v="EU"/>
        <s v="GERMANY"/>
        <s v="IBRD"/>
        <s v="IDA"/>
        <s v="IDB"/>
        <s v="IDB(ST)"/>
        <s v="JAPAN "/>
        <s v="KOREA"/>
        <s v="OPEC FUND"/>
        <s v="SAUDI ARABIA"/>
        <s v="TURKEY"/>
        <s v="U.K."/>
        <s v="U.N.H.C.R"/>
        <s v="USA"/>
      </sharedItems>
    </cacheField>
    <cacheField name="Type of Aid">
      <sharedItems containsMixedTypes="0" count="2">
        <s v="LOAN"/>
        <s v="GRANT"/>
      </sharedItems>
    </cacheField>
    <cacheField name="Project                     No.">
      <sharedItems containsMixedTypes="1" containsNumber="1" containsInteger="1"/>
    </cacheField>
    <cacheField name="Name of Project / Programme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[BC]">
      <sharedItems containsMixedTypes="0" count="6">
        <s v="USD"/>
        <s v="SDR"/>
        <s v="CAD"/>
        <s v="EUR"/>
        <s v="JPY"/>
        <s v="GBP"/>
      </sharedItems>
    </cacheField>
    <cacheField name="Amount Committed in BC">
      <sharedItems containsSemiMixedTypes="0" containsString="0" containsMixedTypes="0" containsNumber="1"/>
    </cacheField>
    <cacheField name="Amount Committed in US$">
      <sharedItems containsSemiMixedTypes="0" containsString="0" containsMixedTypes="0" containsNumber="1"/>
    </cacheField>
    <cacheField name="Amount Committed           in                              US$                        Million">
      <sharedItems containsSemiMixedTypes="0" containsString="0" containsMixedTypes="0" containsNumber="1"/>
    </cacheField>
    <cacheField name="Kind of Aid">
      <sharedItems containsMixedTypes="0" count="6">
        <s v="PROJECT"/>
        <s v="NON-PROJECT"/>
        <s v="OTHER "/>
        <s v="COMMODITY"/>
        <s v="NON-PROJECT "/>
        <s v="OTHER  "/>
      </sharedItems>
    </cacheField>
    <cacheField name="Purpose">
      <sharedItems containsMixedTypes="0" count="9">
        <s v="PROJECT "/>
        <s v="BOP/CASH"/>
        <s v="TOKYO PLEDGES"/>
        <s v="SHORT TERM CR."/>
        <s v="EARTHQUAKE R.A."/>
        <s v="COMMODITY "/>
        <s v=" AFGHAN REFUGEES R.A."/>
        <s v="FOOD"/>
        <s v=" IDB(ST)"/>
      </sharedItems>
    </cacheField>
    <cacheField name=" Economic Sector">
      <sharedItems containsMixedTypes="0" count="14">
        <s v="TRANSPORT &amp; COMMUNICATION"/>
        <s v="POWER"/>
        <s v="BOP/CASH"/>
        <s v="PHYSICAL PLANNING &amp; HOUSING"/>
        <s v="WOMEN DEVELOPMENT"/>
        <s v="EDUCATION &amp; TRAINING"/>
        <s v="WATER"/>
        <s v="EARTHQUAKE R.A."/>
        <s v="AGRICULTURE"/>
        <s v="GOVERNANCE, RESEARCH &amp; STATISTICS"/>
        <s v="POPULATION WELFARE"/>
        <s v="HEALTH"/>
        <s v="RURAL DEVELOPMENT &amp; POVERTY REDUCTION"/>
        <s v="TOKYO PLEDGES"/>
      </sharedItems>
    </cacheField>
    <cacheField name="Executing Agency">
      <sharedItems containsMixedTypes="0" count="23">
        <s v="N.H.A"/>
        <s v="PEPCO"/>
        <s v="PLANNIN &amp; DEVELOPMEN"/>
        <s v="FINANCE"/>
        <s v="BALUCHISTAN"/>
        <s v="SINDH"/>
        <s v="PUNJAB"/>
        <s v="WOMEN DEVELOPMENT"/>
        <s v="AJK"/>
        <s v="N.W.F.P."/>
        <s v="WAPDA(POWER)"/>
        <s v="WAPDA(WATER)"/>
        <s v="PUNJAB-"/>
        <s v="ERRA"/>
        <s v="FOOD, AGRI. &amp; LIVEST"/>
        <s v="N.W.F.P"/>
        <s v="COMMON (HEALTH,FIN,P"/>
        <s v="STATES&amp;FRON. REG DIV"/>
        <s v="SAFRON"/>
        <s v="MISC."/>
        <s v="HEALTH"/>
        <s v="NARCOTICS CONTROL"/>
        <s v="EDUCATION"/>
      </sharedItems>
    </cacheField>
    <cacheField name="Financing Source">
      <sharedItems containsMixedTypes="0" count="2">
        <s v="MULTILATERAL"/>
        <s v="BILATER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6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E26" firstHeaderRow="1" firstDataRow="2" firstDataCol="2"/>
  <pivotFields count="15">
    <pivotField axis="axisRow" compact="0" outline="0" subtotalTop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3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 numFmtId="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4"/>
    <field x="0"/>
  </rowFields>
  <rowItems count="20">
    <i>
      <x/>
      <x v="1"/>
    </i>
    <i r="1">
      <x v="2"/>
    </i>
    <i r="1">
      <x v="4"/>
    </i>
    <i r="1">
      <x v="9"/>
    </i>
    <i r="1">
      <x v="10"/>
    </i>
    <i r="1">
      <x v="12"/>
    </i>
    <i r="1">
      <x v="13"/>
    </i>
    <i r="1">
      <x v="15"/>
    </i>
    <i r="1">
      <x v="16"/>
    </i>
    <i t="default">
      <x/>
    </i>
    <i>
      <x v="1"/>
      <x/>
    </i>
    <i r="1">
      <x v="3"/>
    </i>
    <i r="1">
      <x v="5"/>
    </i>
    <i r="1">
      <x v="6"/>
    </i>
    <i r="1">
      <x v="7"/>
    </i>
    <i r="1">
      <x v="8"/>
    </i>
    <i r="1">
      <x v="11"/>
    </i>
    <i r="1">
      <x v="14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 Committed           in                              US$                        Million" fld="9" baseField="0" baseItem="0" numFmtId="43"/>
  </dataFields>
  <formats count="23">
    <format dxfId="9">
      <pivotArea outline="0" fieldPosition="0"/>
    </format>
    <format dxfId="9">
      <pivotArea outline="0" fieldPosition="0" axis="axisRow" dataOnly="0" field="14" labelOnly="1" type="button"/>
    </format>
    <format dxfId="9">
      <pivotArea outline="0" fieldPosition="1" axis="axisRow" dataOnly="0" field="0" labelOnly="1" type="button"/>
    </format>
    <format dxfId="9">
      <pivotArea outline="0" fieldPosition="0" dataOnly="0" labelOnly="1">
        <references count="1">
          <reference field="14" count="0"/>
        </references>
      </pivotArea>
    </format>
    <format dxfId="9">
      <pivotArea outline="0" fieldPosition="0" dataOnly="0" labelOnly="1">
        <references count="1">
          <reference field="14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8">
            <x v="1"/>
            <x v="2"/>
            <x v="4"/>
            <x v="9"/>
            <x v="10"/>
            <x v="12"/>
            <x v="13"/>
            <x v="15"/>
          </reference>
          <reference field="14" count="1">
            <x v="0"/>
          </reference>
        </references>
      </pivotArea>
    </format>
    <format dxfId="9">
      <pivotArea outline="0" fieldPosition="0" dataOnly="0" labelOnly="1">
        <references count="2">
          <reference field="0" count="8">
            <x v="0"/>
            <x v="3"/>
            <x v="5"/>
            <x v="6"/>
            <x v="7"/>
            <x v="8"/>
            <x v="11"/>
            <x v="14"/>
          </reference>
          <reference field="14" count="1">
            <x v="1"/>
          </reference>
        </references>
      </pivotArea>
    </format>
    <format dxfId="9">
      <pivotArea outline="0" fieldPosition="0" dataOnly="0" labelOnly="1">
        <references count="1">
          <reference field="1" count="0"/>
        </references>
      </pivotArea>
    </format>
    <format dxfId="9">
      <pivotArea outline="0" fieldPosition="0" dataOnly="0" grandCol="1" labelOnly="1"/>
    </format>
    <format dxfId="10">
      <pivotArea outline="0" fieldPosition="0" axis="axisRow" dataOnly="0" field="14" labelOnly="1" type="button"/>
    </format>
    <format dxfId="10">
      <pivotArea outline="0" fieldPosition="1" axis="axisRow" dataOnly="0" field="0" labelOnly="1" type="button"/>
    </format>
    <format dxfId="10">
      <pivotArea outline="0" fieldPosition="0" dataOnly="0" labelOnly="1">
        <references count="1">
          <reference field="1" count="0"/>
        </references>
      </pivotArea>
    </format>
    <format dxfId="10">
      <pivotArea outline="0" fieldPosition="0" dataOnly="0" grandCol="1" labelOnly="1"/>
    </format>
    <format dxfId="11">
      <pivotArea outline="0" fieldPosition="0" axis="axisRow" dataOnly="0" field="14" labelOnly="1" type="button"/>
    </format>
    <format dxfId="11">
      <pivotArea outline="0" fieldPosition="1" axis="axisRow" dataOnly="0" field="0" labelOnly="1" type="button"/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grandCol="1" labelOnly="1"/>
    </format>
    <format dxfId="12">
      <pivotArea outline="0" fieldPosition="0" axis="axisRow" dataOnly="0" field="14" labelOnly="1" type="button"/>
    </format>
    <format dxfId="12">
      <pivotArea outline="0" fieldPosition="1" axis="axisRow" dataOnly="0" field="0" labelOnly="1" type="button"/>
    </format>
    <format dxfId="12">
      <pivotArea outline="0" fieldPosition="0" dataOnly="0" labelOnly="1">
        <references count="1">
          <reference field="1" count="0"/>
        </references>
      </pivotArea>
    </format>
    <format dxfId="12">
      <pivotArea outline="0" fieldPosition="0" dataOnly="0" grandCol="1" labelOnly="1"/>
    </format>
    <format dxfId="13">
      <pivotArea outline="0" fieldPosition="0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Q41" firstHeaderRow="1" firstDataRow="3" firstDataCol="2"/>
  <pivotFields count="20">
    <pivotField axis="axisRow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9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compact="0" outline="0" subtotalTop="0" showAll="0"/>
    <pivotField axis="axisCol" compact="0" outline="0" subtotalTop="0" showAll="0">
      <items count="10">
        <item x="6"/>
        <item m="1" x="8"/>
        <item x="0"/>
        <item x="5"/>
        <item x="1"/>
        <item x="7"/>
        <item x="2"/>
        <item x="4"/>
        <item x="3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9"/>
    <field x="0"/>
  </rowFields>
  <rowItems count="32">
    <i>
      <x/>
      <x v="1"/>
    </i>
    <i r="1">
      <x v="2"/>
    </i>
    <i r="1">
      <x v="3"/>
    </i>
    <i r="1">
      <x v="6"/>
    </i>
    <i r="1">
      <x v="7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8"/>
    </i>
    <i t="default">
      <x/>
    </i>
    <i>
      <x v="1"/>
      <x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20"/>
    </i>
    <i r="1">
      <x v="25"/>
    </i>
    <i r="1">
      <x v="26"/>
    </i>
    <i r="1">
      <x v="27"/>
    </i>
    <i r="1">
      <x v="29"/>
    </i>
    <i t="default">
      <x v="1"/>
    </i>
    <i t="grand">
      <x/>
    </i>
  </rowItems>
  <colFields count="2">
    <field x="1"/>
    <field x="16"/>
  </colFields>
  <colItems count="15">
    <i>
      <x/>
      <x/>
    </i>
    <i r="1">
      <x v="2"/>
    </i>
    <i r="1">
      <x v="4"/>
    </i>
    <i r="1">
      <x v="5"/>
    </i>
    <i r="1">
      <x v="6"/>
    </i>
    <i r="1">
      <x v="8"/>
    </i>
    <i t="default">
      <x/>
    </i>
    <i>
      <x v="1"/>
      <x v="2"/>
    </i>
    <i r="1">
      <x v="3"/>
    </i>
    <i r="1">
      <x v="4"/>
    </i>
    <i r="1">
      <x v="6"/>
    </i>
    <i r="1">
      <x v="7"/>
    </i>
    <i r="1">
      <x v="8"/>
    </i>
    <i t="default">
      <x v="1"/>
    </i>
    <i t="grand">
      <x/>
    </i>
  </colItems>
  <dataFields count="1">
    <dataField name="Sum of Disbursement    July-Jun     2008-09  [$]                                                                                                                                        " fld="9" baseField="0" baseItem="0" numFmtId="43"/>
  </dataFields>
  <formats count="23">
    <format dxfId="13">
      <pivotArea outline="0" fieldPosition="0"/>
    </format>
    <format dxfId="9">
      <pivotArea outline="0" fieldPosition="0"/>
    </format>
    <format dxfId="9">
      <pivotArea outline="0" fieldPosition="0" dataOnly="0" labelOnly="1">
        <references count="1">
          <reference field="19" count="0"/>
        </references>
      </pivotArea>
    </format>
    <format dxfId="9">
      <pivotArea outline="0" fieldPosition="0" dataOnly="0" labelOnly="1">
        <references count="1">
          <reference field="19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17">
            <x v="1"/>
            <x v="2"/>
            <x v="3"/>
            <x v="6"/>
            <x v="7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8"/>
          </reference>
          <reference field="19" count="1">
            <x v="0"/>
          </reference>
        </references>
      </pivotArea>
    </format>
    <format dxfId="9">
      <pivotArea outline="0" fieldPosition="0" dataOnly="0" labelOnly="1">
        <references count="2">
          <reference field="0" count="13">
            <x v="0"/>
            <x v="4"/>
            <x v="5"/>
            <x v="8"/>
            <x v="9"/>
            <x v="10"/>
            <x v="11"/>
            <x v="12"/>
            <x v="20"/>
            <x v="25"/>
            <x v="26"/>
            <x v="27"/>
            <x v="29"/>
          </reference>
          <reference field="19" count="1">
            <x v="1"/>
          </reference>
        </references>
      </pivotArea>
    </format>
    <format dxfId="20">
      <pivotArea outline="0" fieldPosition="0">
        <references count="1">
          <reference field="1" defaultSubtotal="1" count="1">
            <x v="0"/>
          </reference>
        </references>
      </pivotArea>
    </format>
    <format dxfId="20">
      <pivotArea outline="0" fieldPosition="0" axis="axisCol" dataOnly="0" field="1" labelOnly="1" type="button"/>
    </format>
    <format dxfId="20">
      <pivotArea outline="0" fieldPosition="1" axis="axisCol" dataOnly="0" field="16" labelOnly="1" type="button"/>
    </format>
    <format dxfId="20">
      <pivotArea outline="0" fieldPosition="0" dataOnly="0" labelOnly="1" type="topRight"/>
    </format>
    <format dxfId="20">
      <pivotArea outline="0" fieldPosition="0" dataOnly="0" labelOnly="1">
        <references count="1">
          <reference field="1" count="1">
            <x v="0"/>
          </reference>
        </references>
      </pivotArea>
    </format>
    <format dxfId="20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20">
      <pivotArea outline="0" fieldPosition="0" dataOnly="0" labelOnly="1">
        <references count="2">
          <reference field="1" count="1">
            <x v="0"/>
          </reference>
          <reference field="16" count="6">
            <x v="0"/>
            <x v="2"/>
            <x v="4"/>
            <x v="5"/>
            <x v="6"/>
            <x v="8"/>
          </reference>
        </references>
      </pivotArea>
    </format>
    <format dxfId="21">
      <pivotArea outline="0" fieldPosition="0">
        <references count="1">
          <reference field="1" defaultSubtotal="1" count="1">
            <x v="1"/>
          </reference>
        </references>
      </pivotArea>
    </format>
    <format dxfId="21">
      <pivotArea outline="0" fieldPosition="0" dataOnly="0" labelOnly="1" offset="F1:L1" type="topRight"/>
    </format>
    <format dxfId="21">
      <pivotArea outline="0" fieldPosition="0" dataOnly="0" labelOnly="1">
        <references count="1">
          <reference field="1" count="1">
            <x v="1"/>
          </reference>
        </references>
      </pivotArea>
    </format>
    <format dxfId="21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1">
      <pivotArea outline="0" fieldPosition="0" dataOnly="0" labelOnly="1">
        <references count="2">
          <reference field="1" count="1">
            <x v="1"/>
          </reference>
          <reference field="16" count="6">
            <x v="2"/>
            <x v="3"/>
            <x v="4"/>
            <x v="6"/>
            <x v="7"/>
            <x v="8"/>
          </reference>
        </references>
      </pivotArea>
    </format>
    <format dxfId="21">
      <pivotArea outline="0" fieldPosition="0" grandCol="1"/>
    </format>
    <format dxfId="21">
      <pivotArea outline="0" fieldPosition="0" dataOnly="0" labelOnly="1" offset="M1" type="topRight"/>
    </format>
    <format dxfId="21">
      <pivotArea outline="0" fieldPosition="0" dataOnly="0" grandCol="1" labelOnly="1"/>
    </format>
    <format dxfId="22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D16" firstHeaderRow="1" firstDataRow="2" firstDataCol="1"/>
  <pivotFields count="20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compact="0" outline="0" subtotalTop="0" showAll="0"/>
    <pivotField axis="axisRow" compact="0" outline="0" subtotalTop="0" showAll="0">
      <items count="10">
        <item x="6"/>
        <item m="1" x="8"/>
        <item x="0"/>
        <item x="5"/>
        <item x="1"/>
        <item x="7"/>
        <item x="2"/>
        <item x="4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9">
    <i>
      <x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July-Jun     2008-09  [$]                                                                                                                                        " fld="9" baseField="0" baseItem="0" numFmtId="43"/>
  </dataFields>
  <formats count="4">
    <format dxfId="13">
      <pivotArea outline="0" fieldPosition="0"/>
    </format>
    <format dxfId="9">
      <pivotArea outline="0" fieldPosition="0"/>
    </format>
    <format dxfId="9">
      <pivotArea outline="0" fieldPosition="0" dataOnly="0" labelOnly="1">
        <references count="1">
          <reference field="16" count="0"/>
        </references>
      </pivotArea>
    </format>
    <format dxfId="9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F41" firstHeaderRow="1" firstDataRow="2" firstDataCol="3"/>
  <pivotFields count="20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axis="axisRow" compact="0" outline="0" subtotalTop="0" showAll="0">
      <items count="6">
        <item m="1" x="3"/>
        <item x="0"/>
        <item m="1" x="4"/>
        <item x="1"/>
        <item x="2"/>
        <item t="default"/>
      </items>
    </pivotField>
    <pivotField axis="axisRow" compact="0" outline="0" subtotalTop="0" showAll="0">
      <items count="10">
        <item x="6"/>
        <item m="1" x="8"/>
        <item x="0"/>
        <item x="5"/>
        <item x="1"/>
        <item x="7"/>
        <item x="2"/>
        <item x="4"/>
        <item x="3"/>
        <item t="default"/>
      </items>
    </pivotField>
    <pivotField axis="axisRow" compact="0" outline="0" subtotalTop="0" showAll="0">
      <items count="22">
        <item x="4"/>
        <item x="0"/>
        <item x="1"/>
        <item m="1" x="19"/>
        <item x="9"/>
        <item x="11"/>
        <item x="7"/>
        <item x="8"/>
        <item x="10"/>
        <item x="14"/>
        <item x="17"/>
        <item x="5"/>
        <item x="15"/>
        <item x="2"/>
        <item x="3"/>
        <item x="12"/>
        <item x="6"/>
        <item m="1" x="20"/>
        <item x="16"/>
        <item x="13"/>
        <item x="18"/>
        <item t="default"/>
      </items>
    </pivotField>
    <pivotField compact="0" outline="0" subtotalTop="0" showAll="0"/>
    <pivotField compact="0" outline="0" subtotalTop="0" showAll="0"/>
  </pivotFields>
  <rowFields count="3">
    <field x="15"/>
    <field x="16"/>
    <field x="17"/>
  </rowFields>
  <rowItems count="35">
    <i>
      <x v="1"/>
      <x v="2"/>
      <x v="1"/>
    </i>
    <i t="default" r="1">
      <x v="2"/>
    </i>
    <i r="1">
      <x v="3"/>
      <x/>
    </i>
    <i t="default" r="1">
      <x v="3"/>
    </i>
    <i r="1">
      <x v="5"/>
      <x/>
    </i>
    <i t="default" r="1">
      <x v="5"/>
    </i>
    <i r="1">
      <x v="8"/>
      <x v="1"/>
    </i>
    <i t="default" r="1">
      <x v="8"/>
    </i>
    <i t="default">
      <x v="1"/>
    </i>
    <i>
      <x v="3"/>
      <x/>
      <x v="20"/>
    </i>
    <i t="default" r="1">
      <x/>
    </i>
    <i r="1">
      <x v="4"/>
      <x v="2"/>
    </i>
    <i t="default" r="1">
      <x v="4"/>
    </i>
    <i r="1">
      <x v="7"/>
      <x v="1"/>
    </i>
    <i t="default" r="1">
      <x v="7"/>
    </i>
    <i t="default">
      <x v="3"/>
    </i>
    <i>
      <x v="4"/>
      <x v="6"/>
      <x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t="default" r="1">
      <x v="6"/>
    </i>
    <i t="default"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July-Jun     2008-09  [$]                                                                                                                                        " fld="9" baseField="0" baseItem="0" numFmtId="43"/>
  </dataFields>
  <formats count="57">
    <format dxfId="13">
      <pivotArea outline="0" fieldPosition="0"/>
    </format>
    <format dxfId="13">
      <pivotArea outline="0" fieldPosition="0" dataOnly="0" labelOnly="1">
        <references count="1">
          <reference field="15" count="0"/>
        </references>
      </pivotArea>
    </format>
    <format dxfId="13">
      <pivotArea outline="0" fieldPosition="0" dataOnly="0" labelOnly="1">
        <references count="1">
          <reference field="15" defaultSubtotal="1" count="0"/>
        </references>
      </pivotArea>
    </format>
    <format dxfId="13">
      <pivotArea outline="0" fieldPosition="0" dataOnly="0" grandRow="1" labelOnly="1"/>
    </format>
    <format dxfId="13">
      <pivotArea outline="0" fieldPosition="0" dataOnly="0" labelOnly="1">
        <references count="2">
          <reference field="15" count="1">
            <x v="0"/>
          </reference>
          <reference field="16" count="1">
            <x v="3"/>
          </reference>
        </references>
      </pivotArea>
    </format>
    <format dxfId="13">
      <pivotArea outline="0" fieldPosition="0" dataOnly="0" labelOnly="1">
        <references count="2">
          <reference field="15" count="1">
            <x v="0"/>
          </reference>
          <reference field="16" defaultSubtotal="1" count="1">
            <x v="3"/>
          </reference>
        </references>
      </pivotArea>
    </format>
    <format dxfId="13">
      <pivotArea outline="0" fieldPosition="0" dataOnly="0" labelOnly="1">
        <references count="2">
          <reference field="15" count="1">
            <x v="1"/>
          </reference>
          <reference field="16" count="1">
            <x v="2"/>
          </reference>
        </references>
      </pivotArea>
    </format>
    <format dxfId="13">
      <pivotArea outline="0" fieldPosition="0" dataOnly="0" labelOnly="1">
        <references count="2">
          <reference field="15" count="1">
            <x v="1"/>
          </reference>
          <reference field="16" defaultSubtotal="1" count="1">
            <x v="2"/>
          </reference>
        </references>
      </pivotArea>
    </format>
    <format dxfId="13">
      <pivotArea outline="0" fieldPosition="0" dataOnly="0" labelOnly="1">
        <references count="2">
          <reference field="15" count="1">
            <x v="2"/>
          </reference>
          <reference field="16" count="1">
            <x v="5"/>
          </reference>
        </references>
      </pivotArea>
    </format>
    <format dxfId="13">
      <pivotArea outline="0" fieldPosition="0" dataOnly="0" labelOnly="1">
        <references count="2">
          <reference field="15" count="1">
            <x v="2"/>
          </reference>
          <reference field="16" defaultSubtotal="1" count="1">
            <x v="5"/>
          </reference>
        </references>
      </pivotArea>
    </format>
    <format dxfId="13">
      <pivotArea outline="0" fieldPosition="0" dataOnly="0" labelOnly="1">
        <references count="2">
          <reference field="15" count="1">
            <x v="3"/>
          </reference>
          <reference field="16" count="3">
            <x v="0"/>
            <x v="1"/>
            <x v="4"/>
          </reference>
        </references>
      </pivotArea>
    </format>
    <format dxfId="13">
      <pivotArea outline="0" fieldPosition="0" dataOnly="0" labelOnly="1">
        <references count="2">
          <reference field="15" count="1">
            <x v="3"/>
          </reference>
          <reference field="16" defaultSubtotal="1" count="3">
            <x v="0"/>
            <x v="1"/>
            <x v="4"/>
          </reference>
        </references>
      </pivotArea>
    </format>
    <format dxfId="13">
      <pivotArea outline="0" fieldPosition="0" dataOnly="0" labelOnly="1">
        <references count="2">
          <reference field="15" count="1">
            <x v="4"/>
          </reference>
          <reference field="16" count="1">
            <x v="6"/>
          </reference>
        </references>
      </pivotArea>
    </format>
    <format dxfId="13">
      <pivotArea outline="0" fieldPosition="0" dataOnly="0" labelOnly="1">
        <references count="2">
          <reference field="15" count="1">
            <x v="4"/>
          </reference>
          <reference field="16" defaultSubtotal="1" count="1">
            <x v="6"/>
          </reference>
        </references>
      </pivotArea>
    </format>
    <format dxfId="13">
      <pivotArea outline="0" fieldPosition="0" dataOnly="0" labelOnly="1">
        <references count="3">
          <reference field="15" count="1">
            <x v="0"/>
          </reference>
          <reference field="16" count="1">
            <x v="3"/>
          </reference>
          <reference field="17" count="1">
            <x v="0"/>
          </reference>
        </references>
      </pivotArea>
    </format>
    <format dxfId="13">
      <pivotArea outline="0" fieldPosition="0" dataOnly="0" labelOnly="1">
        <references count="3">
          <reference field="15" count="1">
            <x v="1"/>
          </reference>
          <reference field="16" count="1">
            <x v="2"/>
          </reference>
          <reference field="17" count="1">
            <x v="1"/>
          </reference>
        </references>
      </pivotArea>
    </format>
    <format dxfId="13">
      <pivotArea outline="0" fieldPosition="0" dataOnly="0" labelOnly="1">
        <references count="3">
          <reference field="15" count="1">
            <x v="2"/>
          </reference>
          <reference field="16" count="1">
            <x v="5"/>
          </reference>
          <reference field="17" count="1">
            <x v="0"/>
          </reference>
        </references>
      </pivotArea>
    </format>
    <format dxfId="13">
      <pivotArea outline="0" fieldPosition="0" dataOnly="0" labelOnly="1">
        <references count="3">
          <reference field="15" count="1">
            <x v="3"/>
          </reference>
          <reference field="16" count="1">
            <x v="0"/>
          </reference>
          <reference field="17" count="2">
            <x v="1"/>
            <x v="15"/>
          </reference>
        </references>
      </pivotArea>
    </format>
    <format dxfId="13">
      <pivotArea outline="0" fieldPosition="0" dataOnly="0" labelOnly="1">
        <references count="3">
          <reference field="15" count="1">
            <x v="3"/>
          </reference>
          <reference field="16" count="1">
            <x v="1"/>
          </reference>
          <reference field="17" count="1">
            <x v="1"/>
          </reference>
        </references>
      </pivotArea>
    </format>
    <format dxfId="13">
      <pivotArea outline="0" fieldPosition="0" dataOnly="0" labelOnly="1">
        <references count="3">
          <reference field="15" count="1">
            <x v="3"/>
          </reference>
          <reference field="16" count="1">
            <x v="4"/>
          </reference>
          <reference field="17" count="2">
            <x v="2"/>
            <x v="3"/>
          </reference>
        </references>
      </pivotArea>
    </format>
    <format dxfId="13">
      <pivotArea outline="0" fieldPosition="0" dataOnly="0" labelOnly="1">
        <references count="3">
          <reference field="15" count="1">
            <x v="4"/>
          </reference>
          <reference field="16" count="1">
            <x v="6"/>
          </reference>
          <reference field="17" count="17">
            <x v="0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9">
      <pivotArea outline="0" fieldPosition="0" axis="axisRow" dataOnly="0" field="15" labelOnly="1" type="button"/>
    </format>
    <format dxfId="9">
      <pivotArea outline="0" fieldPosition="1" axis="axisRow" dataOnly="0" field="16" labelOnly="1" type="button"/>
    </format>
    <format dxfId="9">
      <pivotArea outline="0" fieldPosition="2" axis="axisRow" dataOnly="0" field="17" labelOnly="1" type="button"/>
    </format>
    <format dxfId="9">
      <pivotArea outline="0" fieldPosition="0" dataOnly="0" labelOnly="1">
        <references count="1">
          <reference field="1" count="0"/>
        </references>
      </pivotArea>
    </format>
    <format dxfId="9">
      <pivotArea outline="0" fieldPosition="0" dataOnly="0" grandCol="1" labelOnly="1"/>
    </format>
    <format dxfId="11">
      <pivotArea outline="0" fieldPosition="0" axis="axisRow" dataOnly="0" field="15" labelOnly="1" type="button"/>
    </format>
    <format dxfId="11">
      <pivotArea outline="0" fieldPosition="1" axis="axisRow" dataOnly="0" field="16" labelOnly="1" type="button"/>
    </format>
    <format dxfId="11">
      <pivotArea outline="0" fieldPosition="2" axis="axisRow" dataOnly="0" field="17" labelOnly="1" type="button"/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grandCol="1" labelOnly="1"/>
    </format>
    <format dxfId="10">
      <pivotArea outline="0" fieldPosition="0" axis="axisRow" dataOnly="0" field="15" labelOnly="1" type="button"/>
    </format>
    <format dxfId="10">
      <pivotArea outline="0" fieldPosition="1" axis="axisRow" dataOnly="0" field="16" labelOnly="1" type="button"/>
    </format>
    <format dxfId="10">
      <pivotArea outline="0" fieldPosition="2" axis="axisRow" dataOnly="0" field="17" labelOnly="1" type="button"/>
    </format>
    <format dxfId="10">
      <pivotArea outline="0" fieldPosition="0" dataOnly="0" labelOnly="1">
        <references count="1">
          <reference field="1" count="0"/>
        </references>
      </pivotArea>
    </format>
    <format dxfId="10">
      <pivotArea outline="0" fieldPosition="0" dataOnly="0" grandCol="1" labelOnly="1"/>
    </format>
    <format dxfId="12">
      <pivotArea outline="0" fieldPosition="0" axis="axisRow" dataOnly="0" field="15" labelOnly="1" type="button"/>
    </format>
    <format dxfId="12">
      <pivotArea outline="0" fieldPosition="1" axis="axisRow" dataOnly="0" field="16" labelOnly="1" type="button"/>
    </format>
    <format dxfId="12">
      <pivotArea outline="0" fieldPosition="2" axis="axisRow" dataOnly="0" field="17" labelOnly="1" type="button"/>
    </format>
    <format dxfId="12">
      <pivotArea outline="0" fieldPosition="0" dataOnly="0" labelOnly="1">
        <references count="1">
          <reference field="1" count="0"/>
        </references>
      </pivotArea>
    </format>
    <format dxfId="12">
      <pivotArea outline="0" fieldPosition="0" dataOnly="0" grandCol="1" labelOnly="1"/>
    </format>
    <format dxfId="15">
      <pivotArea outline="0" fieldPosition="0">
        <references count="2">
          <reference field="15" count="1">
            <x v="4"/>
          </reference>
          <reference field="16" count="1">
            <x v="6"/>
          </reference>
        </references>
      </pivotArea>
    </format>
    <format dxfId="15">
      <pivotArea outline="0" fieldPosition="0" dataOnly="0" labelOnly="1">
        <references count="3">
          <reference field="15" count="1">
            <x v="4"/>
          </reference>
          <reference field="16" count="1">
            <x v="6"/>
          </reference>
          <reference field="17" count="16">
            <x v="0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</reference>
        </references>
      </pivotArea>
    </format>
    <format dxfId="15">
      <pivotArea outline="0" fieldPosition="0">
        <references count="2">
          <reference field="15" count="1">
            <x v="3"/>
          </reference>
          <reference field="16" count="1">
            <x v="4"/>
          </reference>
        </references>
      </pivotArea>
    </format>
    <format dxfId="15">
      <pivotArea outline="0" fieldPosition="0" dataOnly="0" labelOnly="1">
        <references count="2">
          <reference field="15" count="1">
            <x v="3"/>
          </reference>
          <reference field="16" count="1">
            <x v="4"/>
          </reference>
        </references>
      </pivotArea>
    </format>
    <format dxfId="15">
      <pivotArea outline="0" fieldPosition="0" dataOnly="0" labelOnly="1">
        <references count="3">
          <reference field="15" count="1">
            <x v="3"/>
          </reference>
          <reference field="16" count="1">
            <x v="4"/>
          </reference>
          <reference field="17" count="2">
            <x v="2"/>
            <x v="3"/>
          </reference>
        </references>
      </pivotArea>
    </format>
    <format dxfId="10">
      <pivotArea outline="0" fieldPosition="0">
        <references count="1">
          <reference field="15" defaultSubtotal="1" count="1">
            <x v="4"/>
          </reference>
        </references>
      </pivotArea>
    </format>
    <format dxfId="10">
      <pivotArea outline="0" fieldPosition="0" grandRow="1"/>
    </format>
    <format dxfId="10">
      <pivotArea outline="0" fieldPosition="0" dataOnly="0" grandRow="1" labelOnly="1"/>
    </format>
    <format dxfId="10">
      <pivotArea outline="0" fieldPosition="0">
        <references count="1">
          <reference field="15" defaultSubtotal="1" count="1">
            <x v="3"/>
          </reference>
        </references>
      </pivotArea>
    </format>
    <format dxfId="10">
      <pivotArea outline="0" fieldPosition="0" dataOnly="0">
        <references count="1">
          <reference field="15" defaultSubtotal="1" count="0"/>
        </references>
      </pivotArea>
    </format>
    <format dxfId="19">
      <pivotArea outline="0" fieldPosition="0">
        <references count="2">
          <reference field="15" count="1">
            <x v="4"/>
          </reference>
          <reference field="16" count="1">
            <x v="6"/>
          </reference>
        </references>
      </pivotArea>
    </format>
    <format dxfId="19">
      <pivotArea outline="0" fieldPosition="0" dataOnly="0" labelOnly="1">
        <references count="2">
          <reference field="15" count="1">
            <x v="4"/>
          </reference>
          <reference field="16" count="1">
            <x v="6"/>
          </reference>
        </references>
      </pivotArea>
    </format>
    <format dxfId="19">
      <pivotArea outline="0" fieldPosition="0" dataOnly="0" labelOnly="1">
        <references count="3">
          <reference field="15" count="1">
            <x v="4"/>
          </reference>
          <reference field="16" count="1">
            <x v="6"/>
          </reference>
          <reference field="17" count="16">
            <x v="0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</reference>
        </references>
      </pivotArea>
    </format>
    <format dxfId="15">
      <pivotArea outline="0" fieldPosition="0">
        <references count="1">
          <reference field="1" count="1">
            <x v="0"/>
          </reference>
        </references>
      </pivotArea>
    </format>
    <format dxfId="15">
      <pivotArea outline="0" fieldPosition="0" dataOnly="0" labelOnly="1">
        <references count="1">
          <reference field="1" count="1">
            <x v="0"/>
          </reference>
        </references>
      </pivotArea>
    </format>
    <format dxfId="1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K26" firstHeaderRow="1" firstDataRow="2" firstDataCol="2"/>
  <pivotFields count="15">
    <pivotField axis="axisRow" compact="0" outline="0" subtotalTop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 numFmtId="4"/>
    <pivotField compact="0" outline="0" subtotalTop="0" showAll="0"/>
    <pivotField axis="axisCol" compact="0" outline="0" subtotalTop="0" showAll="0">
      <items count="10">
        <item x="6"/>
        <item m="1" x="8"/>
        <item x="1"/>
        <item x="5"/>
        <item x="4"/>
        <item x="7"/>
        <item x="0"/>
        <item x="3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4"/>
    <field x="0"/>
  </rowFields>
  <rowItems count="20">
    <i>
      <x/>
      <x v="1"/>
    </i>
    <i r="1">
      <x v="2"/>
    </i>
    <i r="1">
      <x v="4"/>
    </i>
    <i r="1">
      <x v="9"/>
    </i>
    <i r="1">
      <x v="10"/>
    </i>
    <i r="1">
      <x v="12"/>
    </i>
    <i r="1">
      <x v="13"/>
    </i>
    <i r="1">
      <x v="15"/>
    </i>
    <i r="1">
      <x v="16"/>
    </i>
    <i t="default">
      <x/>
    </i>
    <i>
      <x v="1"/>
      <x/>
    </i>
    <i r="1">
      <x v="3"/>
    </i>
    <i r="1">
      <x v="5"/>
    </i>
    <i r="1">
      <x v="6"/>
    </i>
    <i r="1">
      <x v="7"/>
    </i>
    <i r="1">
      <x v="8"/>
    </i>
    <i r="1">
      <x v="11"/>
    </i>
    <i r="1">
      <x v="14"/>
    </i>
    <i t="default">
      <x v="1"/>
    </i>
    <i t="grand">
      <x/>
    </i>
  </rowItems>
  <colFields count="1">
    <field x="11"/>
  </colFields>
  <colItems count="9">
    <i>
      <x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Amount Committed           in                              US$                        Million" fld="9" baseField="0" baseItem="0"/>
  </dataFields>
  <formats count="32">
    <format dxfId="9">
      <pivotArea outline="0" fieldPosition="0" axis="axisRow" dataOnly="0" field="14" labelOnly="1" type="button"/>
    </format>
    <format dxfId="9">
      <pivotArea outline="0" fieldPosition="1" axis="axisRow" dataOnly="0" field="0" labelOnly="1" type="button"/>
    </format>
    <format dxfId="9">
      <pivotArea outline="0" fieldPosition="0" dataOnly="0" labelOnly="1">
        <references count="1">
          <reference field="11" count="0"/>
        </references>
      </pivotArea>
    </format>
    <format dxfId="9">
      <pivotArea outline="0" fieldPosition="0" dataOnly="0" grandCol="1" labelOnly="1"/>
    </format>
    <format dxfId="11">
      <pivotArea outline="0" fieldPosition="0" axis="axisRow" dataOnly="0" field="14" labelOnly="1" type="button"/>
    </format>
    <format dxfId="11">
      <pivotArea outline="0" fieldPosition="1" axis="axisRow" dataOnly="0" field="0" labelOnly="1" type="button"/>
    </format>
    <format dxfId="11">
      <pivotArea outline="0" fieldPosition="0" dataOnly="0" labelOnly="1">
        <references count="1">
          <reference field="11" count="0"/>
        </references>
      </pivotArea>
    </format>
    <format dxfId="11">
      <pivotArea outline="0" fieldPosition="0" dataOnly="0" grandCol="1" labelOnly="1"/>
    </format>
    <format dxfId="10">
      <pivotArea outline="0" fieldPosition="0" axis="axisRow" dataOnly="0" field="14" labelOnly="1" type="button"/>
    </format>
    <format dxfId="10">
      <pivotArea outline="0" fieldPosition="1" axis="axisRow" dataOnly="0" field="0" labelOnly="1" type="button"/>
    </format>
    <format dxfId="10">
      <pivotArea outline="0" fieldPosition="0" dataOnly="0" labelOnly="1">
        <references count="1">
          <reference field="11" count="0"/>
        </references>
      </pivotArea>
    </format>
    <format dxfId="10">
      <pivotArea outline="0" fieldPosition="0" dataOnly="0" grandCol="1" labelOnly="1"/>
    </format>
    <format dxfId="14">
      <pivotArea outline="0" fieldPosition="0" axis="axisRow" dataOnly="0" field="14" labelOnly="1" type="button"/>
    </format>
    <format dxfId="14">
      <pivotArea outline="0" fieldPosition="1" axis="axisRow" dataOnly="0" field="0" labelOnly="1" type="button"/>
    </format>
    <format dxfId="14">
      <pivotArea outline="0" fieldPosition="0" dataOnly="0" labelOnly="1">
        <references count="1">
          <reference field="11" count="0"/>
        </references>
      </pivotArea>
    </format>
    <format dxfId="14">
      <pivotArea outline="0" fieldPosition="0" dataOnly="0" grandCol="1" labelOnly="1"/>
    </format>
    <format dxfId="12">
      <pivotArea outline="0" fieldPosition="0" axis="axisRow" dataOnly="0" field="14" labelOnly="1" type="button"/>
    </format>
    <format dxfId="12">
      <pivotArea outline="0" fieldPosition="1" axis="axisRow" dataOnly="0" field="0" labelOnly="1" type="button"/>
    </format>
    <format dxfId="12">
      <pivotArea outline="0" fieldPosition="0" dataOnly="0" labelOnly="1">
        <references count="1">
          <reference field="11" count="0"/>
        </references>
      </pivotArea>
    </format>
    <format dxfId="12">
      <pivotArea outline="0" fieldPosition="0" dataOnly="0" grandCol="1" labelOnly="1"/>
    </format>
    <format dxfId="10">
      <pivotArea outline="0" fieldPosition="0">
        <references count="1">
          <reference field="14" defaultSubtotal="1" count="1">
            <x v="0"/>
          </reference>
        </references>
      </pivotArea>
    </format>
    <format dxfId="10">
      <pivotArea outline="0" fieldPosition="0" dataOnly="0" labelOnly="1">
        <references count="1">
          <reference field="14" defaultSubtotal="1" count="1">
            <x v="0"/>
          </reference>
        </references>
      </pivotArea>
    </format>
    <format dxfId="10">
      <pivotArea outline="0" fieldPosition="0">
        <references count="1">
          <reference field="14" defaultSubtotal="1" count="1">
            <x v="1"/>
          </reference>
        </references>
      </pivotArea>
    </format>
    <format dxfId="10">
      <pivotArea outline="0" fieldPosition="0" grandRow="1"/>
    </format>
    <format dxfId="10">
      <pivotArea outline="0" fieldPosition="0" dataOnly="0" labelOnly="1">
        <references count="1">
          <reference field="14" defaultSubtotal="1" count="1">
            <x v="1"/>
          </reference>
        </references>
      </pivotArea>
    </format>
    <format dxfId="10">
      <pivotArea outline="0" fieldPosition="0" dataOnly="0" grandRow="1" labelOnly="1"/>
    </format>
    <format dxfId="9">
      <pivotArea outline="0" fieldPosition="0"/>
    </format>
    <format dxfId="9">
      <pivotArea outline="0" fieldPosition="0" dataOnly="0" labelOnly="1">
        <references count="1">
          <reference field="14" count="0"/>
        </references>
      </pivotArea>
    </format>
    <format dxfId="9">
      <pivotArea outline="0" fieldPosition="0" dataOnly="0" labelOnly="1">
        <references count="1">
          <reference field="14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9">
            <x v="1"/>
            <x v="2"/>
            <x v="4"/>
            <x v="9"/>
            <x v="10"/>
            <x v="12"/>
            <x v="13"/>
            <x v="15"/>
            <x v="16"/>
          </reference>
          <reference field="14" count="1">
            <x v="0"/>
          </reference>
        </references>
      </pivotArea>
    </format>
    <format dxfId="9">
      <pivotArea outline="0" fieldPosition="0" dataOnly="0" labelOnly="1">
        <references count="2">
          <reference field="0" count="8">
            <x v="0"/>
            <x v="3"/>
            <x v="5"/>
            <x v="6"/>
            <x v="7"/>
            <x v="8"/>
            <x v="11"/>
            <x v="14"/>
          </reference>
          <reference field="1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2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P29" firstHeaderRow="1" firstDataRow="3" firstDataCol="2"/>
  <pivotFields count="15">
    <pivotField axis="axisRow" compact="0" outline="0" subtotalTop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3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 numFmtId="4"/>
    <pivotField compact="0" outline="0" subtotalTop="0" showAll="0"/>
    <pivotField axis="axisCol" compact="0" outline="0" subtotalTop="0" showAll="0">
      <items count="10">
        <item x="6"/>
        <item m="1" x="8"/>
        <item x="1"/>
        <item x="5"/>
        <item x="4"/>
        <item x="7"/>
        <item x="0"/>
        <item x="3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4"/>
    <field x="0"/>
  </rowFields>
  <rowItems count="20">
    <i>
      <x/>
      <x v="1"/>
    </i>
    <i r="1">
      <x v="2"/>
    </i>
    <i r="1">
      <x v="4"/>
    </i>
    <i r="1">
      <x v="9"/>
    </i>
    <i r="1">
      <x v="10"/>
    </i>
    <i r="1">
      <x v="12"/>
    </i>
    <i r="1">
      <x v="13"/>
    </i>
    <i r="1">
      <x v="15"/>
    </i>
    <i r="1">
      <x v="16"/>
    </i>
    <i t="default">
      <x/>
    </i>
    <i>
      <x v="1"/>
      <x/>
    </i>
    <i r="1">
      <x v="3"/>
    </i>
    <i r="1">
      <x v="5"/>
    </i>
    <i r="1">
      <x v="6"/>
    </i>
    <i r="1">
      <x v="7"/>
    </i>
    <i r="1">
      <x v="8"/>
    </i>
    <i r="1">
      <x v="11"/>
    </i>
    <i r="1">
      <x v="14"/>
    </i>
    <i t="default">
      <x v="1"/>
    </i>
    <i t="grand">
      <x/>
    </i>
  </rowItems>
  <colFields count="2">
    <field x="1"/>
    <field x="11"/>
  </colFields>
  <colItems count="14">
    <i>
      <x/>
      <x/>
    </i>
    <i r="1">
      <x v="2"/>
    </i>
    <i r="1">
      <x v="5"/>
    </i>
    <i r="1">
      <x v="6"/>
    </i>
    <i r="1">
      <x v="8"/>
    </i>
    <i t="default">
      <x/>
    </i>
    <i>
      <x v="1"/>
      <x v="2"/>
    </i>
    <i r="1">
      <x v="3"/>
    </i>
    <i r="1">
      <x v="4"/>
    </i>
    <i r="1">
      <x v="6"/>
    </i>
    <i r="1">
      <x v="7"/>
    </i>
    <i r="1">
      <x v="8"/>
    </i>
    <i t="default">
      <x v="1"/>
    </i>
    <i t="grand">
      <x/>
    </i>
  </colItems>
  <dataFields count="1">
    <dataField name="Sum of Amount Committed           in                              US$                        Million" fld="9" baseField="0" baseItem="0" numFmtId="43"/>
  </dataFields>
  <formats count="13">
    <format dxfId="13">
      <pivotArea outline="0" fieldPosition="0"/>
    </format>
    <format dxfId="9">
      <pivotArea outline="0" fieldPosition="0"/>
    </format>
    <format dxfId="9">
      <pivotArea outline="0" fieldPosition="0" dataOnly="0" labelOnly="1">
        <references count="1">
          <reference field="14" count="0"/>
        </references>
      </pivotArea>
    </format>
    <format dxfId="9">
      <pivotArea outline="0" fieldPosition="0" dataOnly="0" labelOnly="1">
        <references count="1">
          <reference field="14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9">
            <x v="1"/>
            <x v="2"/>
            <x v="4"/>
            <x v="9"/>
            <x v="10"/>
            <x v="12"/>
            <x v="13"/>
            <x v="15"/>
            <x v="16"/>
          </reference>
          <reference field="14" count="1">
            <x v="0"/>
          </reference>
        </references>
      </pivotArea>
    </format>
    <format dxfId="9">
      <pivotArea outline="0" fieldPosition="0" dataOnly="0" labelOnly="1">
        <references count="2">
          <reference field="0" count="8">
            <x v="0"/>
            <x v="3"/>
            <x v="5"/>
            <x v="6"/>
            <x v="7"/>
            <x v="8"/>
            <x v="11"/>
            <x v="14"/>
          </reference>
          <reference field="14" count="1">
            <x v="1"/>
          </reference>
        </references>
      </pivotArea>
    </format>
    <format dxfId="10">
      <pivotArea outline="0" fieldPosition="0">
        <references count="1">
          <reference field="14" defaultSubtotal="1" count="1">
            <x v="0"/>
          </reference>
        </references>
      </pivotArea>
    </format>
    <format dxfId="10">
      <pivotArea outline="0" fieldPosition="0" dataOnly="0" labelOnly="1">
        <references count="1">
          <reference field="14" defaultSubtotal="1" count="1">
            <x v="0"/>
          </reference>
        </references>
      </pivotArea>
    </format>
    <format dxfId="10">
      <pivotArea outline="0" fieldPosition="0">
        <references count="1">
          <reference field="14" defaultSubtotal="1" count="1">
            <x v="1"/>
          </reference>
        </references>
      </pivotArea>
    </format>
    <format dxfId="10">
      <pivotArea outline="0" fieldPosition="0" grandRow="1"/>
    </format>
    <format dxfId="10">
      <pivotArea outline="0" fieldPosition="0" dataOnly="0" labelOnly="1">
        <references count="1">
          <reference field="14" defaultSubtotal="1" count="1">
            <x v="1"/>
          </reference>
        </references>
      </pivotArea>
    </format>
    <format dxfId="1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0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F23" firstHeaderRow="1" firstDataRow="2" firstDataCol="3"/>
  <pivotFields count="15"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 numFmtId="4"/>
    <pivotField axis="axisRow" compact="0" outline="0" subtotalTop="0" showAll="0">
      <items count="7">
        <item m="1" x="3"/>
        <item x="1"/>
        <item m="1" x="4"/>
        <item x="2"/>
        <item m="1" x="5"/>
        <item sd="0" x="0"/>
        <item t="default"/>
      </items>
    </pivotField>
    <pivotField axis="axisRow" compact="0" outline="0" subtotalTop="0" showAll="0">
      <items count="10">
        <item x="6"/>
        <item m="1" x="8"/>
        <item x="1"/>
        <item x="5"/>
        <item x="4"/>
        <item x="7"/>
        <item x="0"/>
        <item sd="0" x="3"/>
        <item x="2"/>
        <item t="default"/>
      </items>
    </pivotField>
    <pivotField axis="axisRow" compact="0" outline="0" subtotalTop="0" showAll="0">
      <items count="15">
        <item x="8"/>
        <item x="2"/>
        <item x="7"/>
        <item x="5"/>
        <item x="9"/>
        <item x="11"/>
        <item x="3"/>
        <item x="10"/>
        <item x="1"/>
        <item x="12"/>
        <item x="0"/>
        <item x="6"/>
        <item x="4"/>
        <item m="1" x="13"/>
        <item t="default"/>
      </items>
    </pivotField>
    <pivotField compact="0" outline="0" subtotalTop="0" showAll="0"/>
    <pivotField compact="0" outline="0" subtotalTop="0" showAll="0"/>
  </pivotFields>
  <rowFields count="3">
    <field x="10"/>
    <field x="11"/>
    <field x="12"/>
  </rowFields>
  <rowItems count="17">
    <i>
      <x v="1"/>
      <x v="2"/>
      <x v="1"/>
    </i>
    <i t="default" r="1">
      <x v="2"/>
    </i>
    <i r="1">
      <x v="3"/>
      <x/>
    </i>
    <i t="default" r="1">
      <x v="3"/>
    </i>
    <i r="1">
      <x v="5"/>
      <x/>
    </i>
    <i t="default" r="1">
      <x v="5"/>
    </i>
    <i r="1">
      <x v="8"/>
      <x v="1"/>
    </i>
    <i t="default" r="1">
      <x v="8"/>
    </i>
    <i t="default">
      <x v="1"/>
    </i>
    <i>
      <x v="3"/>
      <x/>
      <x v="1"/>
    </i>
    <i t="default" r="1">
      <x/>
    </i>
    <i r="1">
      <x v="4"/>
      <x v="2"/>
    </i>
    <i t="default" r="1">
      <x v="4"/>
    </i>
    <i r="1">
      <x v="7"/>
    </i>
    <i t="default">
      <x v="3"/>
    </i>
    <i>
      <x v="5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 Committed           in                              US$                        Million" fld="9" baseField="0" baseItem="0" numFmtId="43"/>
  </dataFields>
  <formats count="61">
    <format dxfId="9">
      <pivotArea outline="0" fieldPosition="0" axis="axisRow" dataOnly="0" field="10" labelOnly="1" type="button"/>
    </format>
    <format dxfId="9">
      <pivotArea outline="0" fieldPosition="1" axis="axisRow" dataOnly="0" field="11" labelOnly="1" type="button"/>
    </format>
    <format dxfId="9">
      <pivotArea outline="0" fieldPosition="2" axis="axisRow" dataOnly="0" field="12" labelOnly="1" type="button"/>
    </format>
    <format dxfId="9">
      <pivotArea outline="0" fieldPosition="0" dataOnly="0" labelOnly="1">
        <references count="1">
          <reference field="10" defaultSubtotal="1" count="0"/>
        </references>
      </pivotArea>
    </format>
    <format dxfId="9">
      <pivotArea outline="0" fieldPosition="0" dataOnly="0" labelOnly="1">
        <references count="2">
          <reference field="10" count="1">
            <x v="0"/>
          </reference>
          <reference field="11" count="1">
            <x v="3"/>
          </reference>
        </references>
      </pivotArea>
    </format>
    <format dxfId="9">
      <pivotArea outline="0" fieldPosition="0" dataOnly="0" labelOnly="1">
        <references count="2">
          <reference field="10" count="1">
            <x v="0"/>
          </reference>
          <reference field="11" defaultSubtotal="1" count="1">
            <x v="3"/>
          </reference>
        </references>
      </pivotArea>
    </format>
    <format dxfId="9">
      <pivotArea outline="0" fieldPosition="0" dataOnly="0" labelOnly="1">
        <references count="2">
          <reference field="10" count="1">
            <x v="2"/>
          </reference>
          <reference field="11" count="1">
            <x v="5"/>
          </reference>
        </references>
      </pivotArea>
    </format>
    <format dxfId="9">
      <pivotArea outline="0" fieldPosition="0" dataOnly="0" labelOnly="1">
        <references count="2">
          <reference field="10" count="1">
            <x v="2"/>
          </reference>
          <reference field="11" defaultSubtotal="1" count="1">
            <x v="5"/>
          </reference>
        </references>
      </pivotArea>
    </format>
    <format dxfId="9">
      <pivotArea outline="0" fieldPosition="0" dataOnly="0" labelOnly="1">
        <references count="2">
          <reference field="10" count="1">
            <x v="3"/>
          </reference>
          <reference field="11" count="2">
            <x v="0"/>
            <x v="1"/>
          </reference>
        </references>
      </pivotArea>
    </format>
    <format dxfId="9">
      <pivotArea outline="0" fieldPosition="0" dataOnly="0" labelOnly="1">
        <references count="2">
          <reference field="10" count="1">
            <x v="3"/>
          </reference>
          <reference field="11" defaultSubtotal="1" count="2">
            <x v="0"/>
            <x v="1"/>
          </reference>
        </references>
      </pivotArea>
    </format>
    <format dxfId="9">
      <pivotArea outline="0" fieldPosition="0" dataOnly="0" labelOnly="1">
        <references count="2">
          <reference field="10" count="1">
            <x v="4"/>
          </reference>
          <reference field="11" count="1">
            <x v="4"/>
          </reference>
        </references>
      </pivotArea>
    </format>
    <format dxfId="9">
      <pivotArea outline="0" fieldPosition="0" dataOnly="0" labelOnly="1">
        <references count="2">
          <reference field="10" count="1">
            <x v="4"/>
          </reference>
          <reference field="11" defaultSubtotal="1" count="1">
            <x v="4"/>
          </reference>
        </references>
      </pivotArea>
    </format>
    <format dxfId="9">
      <pivotArea outline="0" fieldPosition="0" dataOnly="0" labelOnly="1">
        <references count="2">
          <reference field="10" count="1">
            <x v="5"/>
          </reference>
          <reference field="11" count="1">
            <x v="6"/>
          </reference>
        </references>
      </pivotArea>
    </format>
    <format dxfId="9">
      <pivotArea outline="0" fieldPosition="0" dataOnly="0" labelOnly="1">
        <references count="2">
          <reference field="10" count="1">
            <x v="5"/>
          </reference>
          <reference field="11" defaultSubtotal="1" count="1">
            <x v="6"/>
          </reference>
        </references>
      </pivotArea>
    </format>
    <format dxfId="9">
      <pivotArea outline="0" fieldPosition="0" dataOnly="0" labelOnly="1">
        <references count="3">
          <reference field="10" count="1">
            <x v="0"/>
          </reference>
          <reference field="11" count="1">
            <x v="3"/>
          </reference>
          <reference field="12" count="1">
            <x v="0"/>
          </reference>
        </references>
      </pivotArea>
    </format>
    <format dxfId="9">
      <pivotArea outline="0" fieldPosition="0" dataOnly="0" labelOnly="1">
        <references count="3">
          <reference field="10" count="1">
            <x v="2"/>
          </reference>
          <reference field="11" count="1">
            <x v="5"/>
          </reference>
          <reference field="12" count="1">
            <x v="0"/>
          </reference>
        </references>
      </pivotArea>
    </format>
    <format dxfId="9">
      <pivotArea outline="0" fieldPosition="0" dataOnly="0" labelOnly="1">
        <references count="3">
          <reference field="10" count="1">
            <x v="3"/>
          </reference>
          <reference field="11" count="1">
            <x v="1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3">
          <reference field="10" count="1">
            <x v="4"/>
          </reference>
          <reference field="11" count="1">
            <x v="4"/>
          </reference>
          <reference field="12" count="1">
            <x v="2"/>
          </reference>
        </references>
      </pivotArea>
    </format>
    <format dxfId="9">
      <pivotArea outline="0" fieldPosition="0" dataOnly="0" labelOnly="1">
        <references count="3">
          <reference field="10" count="1">
            <x v="5"/>
          </reference>
          <reference field="11" count="1">
            <x v="6"/>
          </reference>
          <reference field="12" count="10"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9">
      <pivotArea outline="0" fieldPosition="0" dataOnly="0" labelOnly="1">
        <references count="1">
          <reference field="1" count="0"/>
        </references>
      </pivotArea>
    </format>
    <format dxfId="9">
      <pivotArea outline="0" fieldPosition="0" dataOnly="0" grandCol="1" labelOnly="1"/>
    </format>
    <format dxfId="11">
      <pivotArea outline="0" fieldPosition="0" axis="axisRow" dataOnly="0" field="10" labelOnly="1" type="button"/>
    </format>
    <format dxfId="11">
      <pivotArea outline="0" fieldPosition="1" axis="axisRow" dataOnly="0" field="11" labelOnly="1" type="button"/>
    </format>
    <format dxfId="11">
      <pivotArea outline="0" fieldPosition="2" axis="axisRow" dataOnly="0" field="12" labelOnly="1" type="button"/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grandCol="1" labelOnly="1"/>
    </format>
    <format dxfId="10">
      <pivotArea outline="0" fieldPosition="0" axis="axisRow" dataOnly="0" field="10" labelOnly="1" type="button"/>
    </format>
    <format dxfId="10">
      <pivotArea outline="0" fieldPosition="1" axis="axisRow" dataOnly="0" field="11" labelOnly="1" type="button"/>
    </format>
    <format dxfId="10">
      <pivotArea outline="0" fieldPosition="2" axis="axisRow" dataOnly="0" field="12" labelOnly="1" type="button"/>
    </format>
    <format dxfId="10">
      <pivotArea outline="0" fieldPosition="0" dataOnly="0" labelOnly="1">
        <references count="1">
          <reference field="1" count="0"/>
        </references>
      </pivotArea>
    </format>
    <format dxfId="10">
      <pivotArea outline="0" fieldPosition="0" dataOnly="0" grandCol="1" labelOnly="1"/>
    </format>
    <format dxfId="12">
      <pivotArea outline="0" fieldPosition="0" axis="axisRow" dataOnly="0" field="10" labelOnly="1" type="button"/>
    </format>
    <format dxfId="12">
      <pivotArea outline="0" fieldPosition="1" axis="axisRow" dataOnly="0" field="11" labelOnly="1" type="button"/>
    </format>
    <format dxfId="12">
      <pivotArea outline="0" fieldPosition="2" axis="axisRow" dataOnly="0" field="12" labelOnly="1" type="button"/>
    </format>
    <format dxfId="12">
      <pivotArea outline="0" fieldPosition="0" dataOnly="0" labelOnly="1">
        <references count="1">
          <reference field="1" count="0"/>
        </references>
      </pivotArea>
    </format>
    <format dxfId="12">
      <pivotArea outline="0" fieldPosition="0" dataOnly="0" grandCol="1" labelOnly="1"/>
    </format>
    <format dxfId="10">
      <pivotArea outline="0" fieldPosition="0">
        <references count="1">
          <reference field="10" defaultSubtotal="1" count="1">
            <x v="1"/>
          </reference>
        </references>
      </pivotArea>
    </format>
    <format dxfId="10">
      <pivotArea outline="0" fieldPosition="0" dataOnly="0" labelOnly="1">
        <references count="1">
          <reference field="10" defaultSubtotal="1" count="1">
            <x v="1"/>
          </reference>
        </references>
      </pivotArea>
    </format>
    <format dxfId="10">
      <pivotArea outline="0" fieldPosition="0">
        <references count="1">
          <reference field="10" defaultSubtotal="1" count="1">
            <x v="3"/>
          </reference>
        </references>
      </pivotArea>
    </format>
    <format dxfId="10">
      <pivotArea outline="0" fieldPosition="0" dataOnly="0" labelOnly="1">
        <references count="1">
          <reference field="10" defaultSubtotal="1" count="1">
            <x v="3"/>
          </reference>
        </references>
      </pivotArea>
    </format>
    <format dxfId="10">
      <pivotArea outline="0" fieldPosition="0">
        <references count="1">
          <reference field="10" defaultSubtotal="1" count="1">
            <x v="5"/>
          </reference>
        </references>
      </pivotArea>
    </format>
    <format dxfId="10">
      <pivotArea outline="0" fieldPosition="0" grandRow="1"/>
    </format>
    <format dxfId="10">
      <pivotArea outline="0" fieldPosition="0" dataOnly="0" labelOnly="1">
        <references count="1">
          <reference field="10" defaultSubtotal="1" count="1">
            <x v="5"/>
          </reference>
        </references>
      </pivotArea>
    </format>
    <format dxfId="10">
      <pivotArea outline="0" fieldPosition="0" dataOnly="0" grandRow="1" labelOnly="1"/>
    </format>
    <format dxfId="13">
      <pivotArea outline="0" fieldPosition="0"/>
    </format>
    <format dxfId="15">
      <pivotArea outline="0" fieldPosition="0">
        <references count="3">
          <reference field="10" count="1">
            <x v="5"/>
          </reference>
          <reference field="11" count="1">
            <x v="6"/>
          </reference>
          <reference field="12" count="9"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5">
      <pivotArea outline="0" fieldPosition="0" dataOnly="0" labelOnly="1">
        <references count="3">
          <reference field="10" count="1">
            <x v="5"/>
          </reference>
          <reference field="11" count="1">
            <x v="6"/>
          </reference>
          <reference field="12" count="9"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9">
      <pivotArea outline="0" fieldPosition="0"/>
    </format>
    <format dxfId="9">
      <pivotArea outline="0" fieldPosition="0" dataOnly="0" labelOnly="1">
        <references count="1">
          <reference field="10" count="0"/>
        </references>
      </pivotArea>
    </format>
    <format dxfId="9">
      <pivotArea outline="0" fieldPosition="0" dataOnly="0" labelOnly="1">
        <references count="1">
          <reference field="10" defaultSubtotal="1" count="2">
            <x v="1"/>
            <x v="3"/>
          </reference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10" count="1">
            <x v="1"/>
          </reference>
          <reference field="11" count="4">
            <x v="2"/>
            <x v="3"/>
            <x v="5"/>
            <x v="8"/>
          </reference>
        </references>
      </pivotArea>
    </format>
    <format dxfId="9">
      <pivotArea outline="0" fieldPosition="0" dataOnly="0" labelOnly="1">
        <references count="2">
          <reference field="10" count="1">
            <x v="1"/>
          </reference>
          <reference field="11" defaultSubtotal="1" count="4">
            <x v="2"/>
            <x v="3"/>
            <x v="5"/>
            <x v="8"/>
          </reference>
        </references>
      </pivotArea>
    </format>
    <format dxfId="9">
      <pivotArea outline="0" fieldPosition="0" dataOnly="0" labelOnly="1">
        <references count="2">
          <reference field="10" count="1">
            <x v="3"/>
          </reference>
          <reference field="11" count="3">
            <x v="0"/>
            <x v="4"/>
            <x v="7"/>
          </reference>
        </references>
      </pivotArea>
    </format>
    <format dxfId="9">
      <pivotArea outline="0" fieldPosition="0" dataOnly="0" labelOnly="1">
        <references count="2">
          <reference field="10" count="1">
            <x v="3"/>
          </reference>
          <reference field="11" defaultSubtotal="1" count="2">
            <x v="0"/>
            <x v="4"/>
          </reference>
        </references>
      </pivotArea>
    </format>
    <format dxfId="9">
      <pivotArea outline="0" fieldPosition="0" dataOnly="0" labelOnly="1">
        <references count="3">
          <reference field="10" count="1">
            <x v="1"/>
          </reference>
          <reference field="11" count="1">
            <x v="2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3">
          <reference field="10" count="1">
            <x v="1"/>
          </reference>
          <reference field="11" count="1">
            <x v="3"/>
          </reference>
          <reference field="12" count="1">
            <x v="0"/>
          </reference>
        </references>
      </pivotArea>
    </format>
    <format dxfId="9">
      <pivotArea outline="0" fieldPosition="0" dataOnly="0" labelOnly="1">
        <references count="3">
          <reference field="10" count="1">
            <x v="1"/>
          </reference>
          <reference field="11" count="1">
            <x v="5"/>
          </reference>
          <reference field="12" count="1">
            <x v="0"/>
          </reference>
        </references>
      </pivotArea>
    </format>
    <format dxfId="9">
      <pivotArea outline="0" fieldPosition="0" dataOnly="0" labelOnly="1">
        <references count="3">
          <reference field="10" count="1">
            <x v="1"/>
          </reference>
          <reference field="11" count="1">
            <x v="8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3">
          <reference field="10" count="1">
            <x v="3"/>
          </reference>
          <reference field="11" count="1">
            <x v="0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3">
          <reference field="10" count="1">
            <x v="3"/>
          </reference>
          <reference field="11" count="1">
            <x v="4"/>
          </reference>
          <reference field="12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8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14" firstHeaderRow="1" firstDataRow="2" firstDataCol="2"/>
  <pivotFields count="20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9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Undisbursed as on 30.06.2008    [$]" fld="8" baseField="0" baseItem="0"/>
    <dataField name="Sum of Disbursement    July-Jun     2008-09  [$]                                                                                                                                        " fld="9" baseField="0" baseItem="0"/>
    <dataField name="Sum of Undisbursed as on 30.06.2009   [$]" fld="10" baseField="0" baseItem="0"/>
  </dataFields>
  <formats count="23">
    <format dxfId="14">
      <pivotArea outline="0" fieldPosition="0"/>
    </format>
    <format dxfId="14">
      <pivotArea outline="0" fieldPosition="0" axis="axisCol" dataOnly="0" field="-2" labelOnly="1" type="button"/>
    </format>
    <format dxfId="14">
      <pivotArea outline="0" fieldPosition="0" dataOnly="0" labelOnly="1" type="topRight"/>
    </format>
    <format dxfId="14">
      <pivotArea outline="0" fieldPosition="0" dataOnly="0" labelOnly="1">
        <references count="1">
          <reference field="1" count="0"/>
        </references>
      </pivotArea>
    </format>
    <format dxfId="14">
      <pivotArea outline="0" fieldPosition="0" axis="axisCol" dataOnly="0" field="1" grandRow="1" labelOnly="1">
        <references count="1">
          <reference field="4294967294" count="1">
            <x v="0"/>
          </reference>
        </references>
      </pivotArea>
    </format>
    <format dxfId="14">
      <pivotArea outline="0" fieldPosition="0" axis="axisCol" dataOnly="0" field="1" grandRow="1" labelOnly="1">
        <references count="1">
          <reference field="4294967294" count="1">
            <x v="1"/>
          </reference>
        </references>
      </pivotArea>
    </format>
    <format dxfId="14">
      <pivotArea outline="0" fieldPosition="0" axis="axisCol" dataOnly="0" field="1" grandRow="1" labelOnly="1">
        <references count="1">
          <reference field="4294967294" count="1">
            <x v="2"/>
          </reference>
        </references>
      </pivotArea>
    </format>
    <format dxfId="14">
      <pivotArea outline="0" fieldPosition="0" axis="axisRow" dataOnly="0" field="19" labelOnly="1" type="button"/>
    </format>
    <format dxfId="14">
      <pivotArea outline="0" fieldPosition="1" axis="axisRow" dataOnly="0" field="1" labelOnly="1" type="button"/>
    </format>
    <format dxfId="14">
      <pivotArea outline="0" fieldPosition="0" dataOnly="0" labelOnly="1">
        <references count="1">
          <reference field="4294967294" count="0"/>
        </references>
      </pivotArea>
    </format>
    <format dxfId="13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19" count="0"/>
        </references>
      </pivotArea>
    </format>
    <format dxfId="9">
      <pivotArea outline="0" fieldPosition="0" dataOnly="0" labelOnly="1">
        <references count="1">
          <reference field="19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1" count="0"/>
          <reference field="19" count="1">
            <x v="0"/>
          </reference>
        </references>
      </pivotArea>
    </format>
    <format dxfId="9">
      <pivotArea outline="0" fieldPosition="0" dataOnly="0" labelOnly="1">
        <references count="2">
          <reference field="1" count="0"/>
          <reference field="19" count="1">
            <x v="1"/>
          </reference>
        </references>
      </pivotArea>
    </format>
    <format dxfId="10">
      <pivotArea outline="0" fieldPosition="0">
        <references count="1">
          <reference field="19" defaultSubtotal="1" count="1">
            <x v="0"/>
          </reference>
        </references>
      </pivotArea>
    </format>
    <format dxfId="10">
      <pivotArea outline="0" fieldPosition="0" dataOnly="0" labelOnly="1">
        <references count="1">
          <reference field="19" defaultSubtotal="1" count="1">
            <x v="0"/>
          </reference>
        </references>
      </pivotArea>
    </format>
    <format dxfId="10">
      <pivotArea outline="0" fieldPosition="0">
        <references count="1">
          <reference field="19" defaultSubtotal="1" count="1">
            <x v="1"/>
          </reference>
        </references>
      </pivotArea>
    </format>
    <format dxfId="10">
      <pivotArea outline="0" fieldPosition="0" grandRow="1"/>
    </format>
    <format dxfId="10">
      <pivotArea outline="0" fieldPosition="0" dataOnly="0" labelOnly="1">
        <references count="1">
          <reference field="19" defaultSubtotal="1" count="1">
            <x v="1"/>
          </reference>
        </references>
      </pivotArea>
    </format>
    <format dxfId="1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6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K21" firstHeaderRow="1" firstDataRow="3" firstDataCol="2"/>
  <pivotFields count="20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axis="axisRow" compact="0" outline="0" subtotalTop="0" showAll="0">
      <items count="6">
        <item m="1" x="3"/>
        <item x="0"/>
        <item m="1" x="4"/>
        <item x="1"/>
        <item x="2"/>
        <item t="default"/>
      </items>
    </pivotField>
    <pivotField axis="axisRow" compact="0" outline="0" subtotalTop="0" showAll="0">
      <items count="10">
        <item x="6"/>
        <item m="1" x="8"/>
        <item x="0"/>
        <item x="5"/>
        <item x="1"/>
        <item x="7"/>
        <item x="2"/>
        <item x="4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2">
    <field x="15"/>
    <field x="16"/>
  </rowFields>
  <rowItems count="12">
    <i>
      <x v="1"/>
      <x v="2"/>
    </i>
    <i r="1">
      <x v="3"/>
    </i>
    <i r="1">
      <x v="5"/>
    </i>
    <i r="1">
      <x v="8"/>
    </i>
    <i t="default">
      <x v="1"/>
    </i>
    <i>
      <x v="3"/>
      <x/>
    </i>
    <i r="1">
      <x v="4"/>
    </i>
    <i r="1">
      <x v="7"/>
    </i>
    <i t="default">
      <x v="3"/>
    </i>
    <i>
      <x v="4"/>
      <x v="6"/>
    </i>
    <i t="default">
      <x v="4"/>
    </i>
    <i t="grand">
      <x/>
    </i>
  </rowItems>
  <colFields count="2">
    <field x="1"/>
    <field x="-2"/>
  </colFields>
  <col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colItems>
  <dataFields count="3">
    <dataField name="Sum of Undisbursed as on 30.06.2008    [$]" fld="8" baseField="0" baseItem="0"/>
    <dataField name="Sum of Disbursement    July-Jun     2008-09  [$]                                                                                                                                        " fld="9" baseField="0" baseItem="0"/>
    <dataField name="Sum of Undisbursed as on 30.06.2009   [$]" fld="10" baseField="0" baseItem="0"/>
  </dataFields>
  <formats count="17">
    <format dxfId="14">
      <pivotArea outline="0" fieldPosition="0" axis="axisRow" dataOnly="0" field="15" labelOnly="1" type="button"/>
    </format>
    <format dxfId="14">
      <pivotArea outline="0" fieldPosition="1" axis="axisRow" dataOnly="0" field="16" labelOnly="1" type="button"/>
    </format>
    <format dxfId="10">
      <pivotArea outline="0" fieldPosition="0" grandRow="1"/>
    </format>
    <format dxfId="10">
      <pivotArea outline="0" fieldPosition="0" dataOnly="0" grandRow="1" labelOnly="1"/>
    </format>
    <format dxfId="10">
      <pivotArea outline="0" fieldPosition="0">
        <references count="1">
          <reference field="15" defaultSubtotal="1" count="1">
            <x v="3"/>
          </reference>
        </references>
      </pivotArea>
    </format>
    <format dxfId="10">
      <pivotArea outline="0" fieldPosition="0" dataOnly="0" labelOnly="1">
        <references count="1">
          <reference field="15" defaultSubtotal="1" count="1">
            <x v="3"/>
          </reference>
        </references>
      </pivotArea>
    </format>
    <format dxfId="10">
      <pivotArea outline="0" fieldPosition="0">
        <references count="1">
          <reference field="15" defaultSubtotal="1" count="1">
            <x v="1"/>
          </reference>
        </references>
      </pivotArea>
    </format>
    <format dxfId="10">
      <pivotArea outline="0" fieldPosition="0" dataOnly="0" labelOnly="1">
        <references count="1">
          <reference field="15" defaultSubtotal="1" count="1">
            <x v="1"/>
          </reference>
        </references>
      </pivotArea>
    </format>
    <format dxfId="10">
      <pivotArea outline="0" fieldPosition="0">
        <references count="1">
          <reference field="15" defaultSubtotal="1" count="1">
            <x v="4"/>
          </reference>
        </references>
      </pivotArea>
    </format>
    <format dxfId="10">
      <pivotArea outline="0" fieldPosition="0" dataOnly="0" labelOnly="1">
        <references count="1">
          <reference field="15" defaultSubtotal="1" count="1">
            <x v="4"/>
          </reference>
        </references>
      </pivotArea>
    </format>
    <format dxfId="9">
      <pivotArea outline="0" fieldPosition="0"/>
    </format>
    <format dxfId="9">
      <pivotArea outline="0" fieldPosition="0" dataOnly="0" labelOnly="1">
        <references count="1">
          <reference field="15" count="0"/>
        </references>
      </pivotArea>
    </format>
    <format dxfId="9">
      <pivotArea outline="0" fieldPosition="0" dataOnly="0" labelOnly="1">
        <references count="1">
          <reference field="15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15" count="1">
            <x v="1"/>
          </reference>
          <reference field="16" count="4">
            <x v="2"/>
            <x v="3"/>
            <x v="5"/>
            <x v="8"/>
          </reference>
        </references>
      </pivotArea>
    </format>
    <format dxfId="9">
      <pivotArea outline="0" fieldPosition="0" dataOnly="0" labelOnly="1">
        <references count="2">
          <reference field="15" count="1">
            <x v="3"/>
          </reference>
          <reference field="16" count="3">
            <x v="0"/>
            <x v="4"/>
            <x v="7"/>
          </reference>
        </references>
      </pivotArea>
    </format>
    <format dxfId="9">
      <pivotArea outline="0" fieldPosition="0" dataOnly="0" labelOnly="1">
        <references count="2">
          <reference field="15" count="1">
            <x v="4"/>
          </reference>
          <reference field="16" count="1"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L71" firstHeaderRow="1" firstDataRow="3" firstDataCol="3"/>
  <pivotFields count="20">
    <pivotField axis="axisRow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9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axis="axisRow" compact="0" outline="0" subtotalTop="0" showAll="0">
      <items count="6">
        <item m="1" x="3"/>
        <item x="0"/>
        <item m="1" x="4"/>
        <item x="1"/>
        <item x="2"/>
        <item t="default"/>
      </items>
    </pivotField>
    <pivotField axis="axisRow" compact="0" outline="0" subtotalTop="0" showAll="0">
      <items count="10">
        <item x="6"/>
        <item m="1" x="8"/>
        <item x="0"/>
        <item x="5"/>
        <item x="1"/>
        <item x="7"/>
        <item x="2"/>
        <item x="4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5"/>
    <field x="16"/>
    <field x="0"/>
  </rowFields>
  <rowItems count="62">
    <i>
      <x v="1"/>
      <x v="2"/>
      <x/>
    </i>
    <i r="2">
      <x v="3"/>
    </i>
    <i r="2">
      <x v="5"/>
    </i>
    <i r="2">
      <x v="9"/>
    </i>
    <i r="2">
      <x v="14"/>
    </i>
    <i r="2">
      <x v="24"/>
    </i>
    <i t="default" r="1">
      <x v="2"/>
    </i>
    <i r="1">
      <x v="3"/>
      <x v="21"/>
    </i>
    <i t="default" r="1">
      <x v="3"/>
    </i>
    <i r="1">
      <x v="5"/>
      <x v="28"/>
    </i>
    <i t="default" r="1">
      <x v="5"/>
    </i>
    <i r="1">
      <x v="8"/>
      <x/>
    </i>
    <i r="2">
      <x v="23"/>
    </i>
    <i t="default" r="1">
      <x v="8"/>
    </i>
    <i t="default">
      <x v="1"/>
    </i>
    <i>
      <x v="3"/>
      <x/>
      <x v="27"/>
    </i>
    <i t="default" r="1">
      <x/>
    </i>
    <i r="1">
      <x v="4"/>
      <x/>
    </i>
    <i r="2">
      <x v="3"/>
    </i>
    <i r="2">
      <x v="7"/>
    </i>
    <i r="2">
      <x v="8"/>
    </i>
    <i r="2">
      <x v="9"/>
    </i>
    <i r="2">
      <x v="10"/>
    </i>
    <i r="2">
      <x v="12"/>
    </i>
    <i r="2">
      <x v="16"/>
    </i>
    <i r="2">
      <x v="20"/>
    </i>
    <i r="2">
      <x v="21"/>
    </i>
    <i r="2">
      <x v="24"/>
    </i>
    <i r="2">
      <x v="28"/>
    </i>
    <i t="default" r="1">
      <x v="4"/>
    </i>
    <i r="1">
      <x v="7"/>
      <x v="11"/>
    </i>
    <i t="default" r="1">
      <x v="7"/>
    </i>
    <i t="default">
      <x v="3"/>
    </i>
    <i>
      <x v="4"/>
      <x v="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4"/>
    </i>
    <i r="2">
      <x v="25"/>
    </i>
    <i r="2">
      <x v="26"/>
    </i>
    <i r="2">
      <x v="28"/>
    </i>
    <i r="2">
      <x v="29"/>
    </i>
    <i t="default" r="1">
      <x v="6"/>
    </i>
    <i t="default">
      <x v="4"/>
    </i>
    <i t="grand">
      <x/>
    </i>
  </rowItems>
  <colFields count="2">
    <field x="1"/>
    <field x="-2"/>
  </colFields>
  <col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colItems>
  <dataFields count="3">
    <dataField name="Sum of Undisbursed as on 30.06.2008    [$]" fld="8" baseField="0" baseItem="0"/>
    <dataField name="Sum of Disbursement    July-Jun     2008-09  [$]                                                                                                                                        " fld="9" baseField="0" baseItem="0"/>
    <dataField name="Sum of Undisbursed as on 30.06.2009   [$]" fld="10" baseField="0" baseItem="0"/>
  </dataFields>
  <formats count="22">
    <format dxfId="14">
      <pivotArea outline="0" fieldPosition="0" axis="axisRow" dataOnly="0" field="15" labelOnly="1" type="button"/>
    </format>
    <format dxfId="14">
      <pivotArea outline="0" fieldPosition="1" axis="axisRow" dataOnly="0" field="16" labelOnly="1" type="button"/>
    </format>
    <format dxfId="14">
      <pivotArea outline="0" fieldPosition="2" axis="axisRow" dataOnly="0" field="0" labelOnly="1" type="button"/>
    </format>
    <format dxfId="16">
      <pivotArea outline="0" fieldPosition="0" dataOnly="0" labelOnly="1">
        <references count="1">
          <reference field="15" count="1">
            <x v="1"/>
          </reference>
        </references>
      </pivotArea>
    </format>
    <format dxfId="16">
      <pivotArea outline="0" fieldPosition="0" dataOnly="0" labelOnly="1" offset="A256:B256">
        <references count="1">
          <reference field="15" defaultSubtotal="1" count="1">
            <x v="1"/>
          </reference>
        </references>
      </pivotArea>
    </format>
    <format dxfId="16">
      <pivotArea outline="0" fieldPosition="0" dataOnly="0" labelOnly="1">
        <references count="1">
          <reference field="15" count="1">
            <x v="3"/>
          </reference>
        </references>
      </pivotArea>
    </format>
    <format dxfId="16">
      <pivotArea outline="0" fieldPosition="0" dataOnly="0" labelOnly="1" offset="A256:B256">
        <references count="1">
          <reference field="15" defaultSubtotal="1" count="1">
            <x v="3"/>
          </reference>
        </references>
      </pivotArea>
    </format>
    <format dxfId="16">
      <pivotArea outline="0" fieldPosition="0" dataOnly="0" labelOnly="1" offset="IV1:IV27">
        <references count="1">
          <reference field="15" count="1">
            <x v="4"/>
          </reference>
        </references>
      </pivotArea>
    </format>
    <format dxfId="16">
      <pivotArea outline="0" fieldPosition="0" dataOnly="0" labelOnly="1">
        <references count="2">
          <reference field="15" count="1">
            <x v="1"/>
          </reference>
          <reference field="16" count="1">
            <x v="2"/>
          </reference>
        </references>
      </pivotArea>
    </format>
    <format dxfId="16">
      <pivotArea outline="0" fieldPosition="0" dataOnly="0" labelOnly="1" offset="A256">
        <references count="2">
          <reference field="15" count="1">
            <x v="1"/>
          </reference>
          <reference field="16" defaultSubtotal="1" count="1">
            <x v="2"/>
          </reference>
        </references>
      </pivotArea>
    </format>
    <format dxfId="16">
      <pivotArea outline="0" fieldPosition="0" dataOnly="0" labelOnly="1">
        <references count="2">
          <reference field="15" count="1">
            <x v="1"/>
          </reference>
          <reference field="16" count="1">
            <x v="3"/>
          </reference>
        </references>
      </pivotArea>
    </format>
    <format dxfId="16">
      <pivotArea outline="0" fieldPosition="0" dataOnly="0" labelOnly="1" offset="A256">
        <references count="2">
          <reference field="15" count="1">
            <x v="1"/>
          </reference>
          <reference field="16" defaultSubtotal="1" count="1">
            <x v="3"/>
          </reference>
        </references>
      </pivotArea>
    </format>
    <format dxfId="16">
      <pivotArea outline="0" fieldPosition="0" dataOnly="0" labelOnly="1">
        <references count="2">
          <reference field="15" count="1">
            <x v="1"/>
          </reference>
          <reference field="16" count="1">
            <x v="5"/>
          </reference>
        </references>
      </pivotArea>
    </format>
    <format dxfId="16">
      <pivotArea outline="0" fieldPosition="0" dataOnly="0" labelOnly="1" offset="A256">
        <references count="2">
          <reference field="15" count="1">
            <x v="1"/>
          </reference>
          <reference field="16" defaultSubtotal="1" count="1">
            <x v="5"/>
          </reference>
        </references>
      </pivotArea>
    </format>
    <format dxfId="16">
      <pivotArea outline="0" fieldPosition="0" dataOnly="0" labelOnly="1">
        <references count="2">
          <reference field="15" count="1">
            <x v="3"/>
          </reference>
          <reference field="16" count="1">
            <x v="0"/>
          </reference>
        </references>
      </pivotArea>
    </format>
    <format dxfId="16">
      <pivotArea outline="0" fieldPosition="0" dataOnly="0" labelOnly="1" offset="A256">
        <references count="2">
          <reference field="15" count="1">
            <x v="3"/>
          </reference>
          <reference field="16" defaultSubtotal="1" count="1">
            <x v="0"/>
          </reference>
        </references>
      </pivotArea>
    </format>
    <format dxfId="16">
      <pivotArea outline="0" fieldPosition="0" dataOnly="0" labelOnly="1">
        <references count="2">
          <reference field="15" count="1">
            <x v="3"/>
          </reference>
          <reference field="16" count="1">
            <x v="4"/>
          </reference>
        </references>
      </pivotArea>
    </format>
    <format dxfId="16">
      <pivotArea outline="0" fieldPosition="0" dataOnly="0" labelOnly="1" offset="A256">
        <references count="2">
          <reference field="15" count="1">
            <x v="3"/>
          </reference>
          <reference field="16" defaultSubtotal="1" count="1">
            <x v="4"/>
          </reference>
        </references>
      </pivotArea>
    </format>
    <format dxfId="16">
      <pivotArea outline="0" fieldPosition="0" dataOnly="0" labelOnly="1">
        <references count="2">
          <reference field="15" count="1">
            <x v="3"/>
          </reference>
          <reference field="16" count="1">
            <x v="7"/>
          </reference>
        </references>
      </pivotArea>
    </format>
    <format dxfId="16">
      <pivotArea outline="0" fieldPosition="0" dataOnly="0" labelOnly="1" offset="A256">
        <references count="2">
          <reference field="15" count="1">
            <x v="3"/>
          </reference>
          <reference field="16" defaultSubtotal="1" count="1">
            <x v="7"/>
          </reference>
        </references>
      </pivotArea>
    </format>
    <format dxfId="16">
      <pivotArea outline="0" fieldPosition="0" dataOnly="0" labelOnly="1">
        <references count="2">
          <reference field="15" count="1">
            <x v="4"/>
          </reference>
          <reference field="16" count="1">
            <x v="6"/>
          </reference>
        </references>
      </pivotArea>
    </format>
    <format dxfId="13">
      <pivotArea outline="0" fieldPosition="0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39" firstHeaderRow="1" firstDataRow="2" firstDataCol="2"/>
  <pivotFields count="20">
    <pivotField axis="axisRow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9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9"/>
    <field x="0"/>
  </rowFields>
  <rowItems count="32">
    <i>
      <x/>
      <x v="1"/>
    </i>
    <i r="1">
      <x v="2"/>
    </i>
    <i r="1">
      <x v="3"/>
    </i>
    <i r="1">
      <x v="6"/>
    </i>
    <i r="1">
      <x v="7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8"/>
    </i>
    <i t="default">
      <x/>
    </i>
    <i>
      <x v="1"/>
      <x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20"/>
    </i>
    <i r="1">
      <x v="25"/>
    </i>
    <i r="1">
      <x v="26"/>
    </i>
    <i r="1">
      <x v="27"/>
    </i>
    <i r="1">
      <x v="29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July-Jun     2008-09  [$]                                                                                                                                        " fld="9" baseField="0" baseItem="0"/>
  </dataFields>
  <formats count="9">
    <format dxfId="17">
      <pivotArea outline="0" fieldPosition="0" dataOnly="0" labelOnly="1">
        <references count="1">
          <reference field="19" count="1">
            <x v="0"/>
          </reference>
        </references>
      </pivotArea>
    </format>
    <format dxfId="18">
      <pivotArea outline="0" fieldPosition="0" dataOnly="0" labelOnly="1">
        <references count="1">
          <reference field="19" count="1">
            <x v="0"/>
          </reference>
        </references>
      </pivotArea>
    </format>
    <format dxfId="16">
      <pivotArea outline="0" fieldPosition="0" dataOnly="0" labelOnly="1">
        <references count="1">
          <reference field="19" count="1">
            <x v="1"/>
          </reference>
        </references>
      </pivotArea>
    </format>
    <format dxfId="13">
      <pivotArea outline="0" fieldPosition="0">
        <references count="2">
          <reference field="0" count="16">
            <x v="2"/>
            <x v="3"/>
            <x v="6"/>
            <x v="7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8"/>
          </reference>
          <reference field="19" count="1">
            <x v="0"/>
          </reference>
        </references>
      </pivotArea>
    </format>
    <format dxfId="13">
      <pivotArea outline="0" fieldPosition="0">
        <references count="1">
          <reference field="19" defaultSubtotal="1" count="1">
            <x v="0"/>
          </reference>
        </references>
      </pivotArea>
    </format>
    <format dxfId="13">
      <pivotArea outline="0" fieldPosition="0">
        <references count="1">
          <reference field="19" defaultSubtotal="1" count="1">
            <x v="1"/>
          </reference>
        </references>
      </pivotArea>
    </format>
    <format dxfId="13">
      <pivotArea outline="0" fieldPosition="0" grandRow="1"/>
    </format>
    <format dxfId="13">
      <pivotArea outline="0" fieldPosition="0">
        <references count="2">
          <reference field="0" count="1">
            <x v="1"/>
          </reference>
          <reference field="19" count="1">
            <x v="0"/>
          </reference>
        </references>
      </pivotArea>
    </format>
    <format dxfId="13">
      <pivotArea outline="0" fieldPosition="0" dataOnly="0" labelOnly="1">
        <references count="2">
          <reference field="0" count="1">
            <x v="1"/>
          </reference>
          <reference field="19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9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K14" firstHeaderRow="1" firstDataRow="2" firstDataCol="2"/>
  <pivotFields count="20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compact="0" outline="0" subtotalTop="0" showAll="0"/>
    <pivotField axis="axisCol" compact="0" outline="0" subtotalTop="0" showAll="0">
      <items count="10">
        <item x="6"/>
        <item m="1" x="8"/>
        <item x="0"/>
        <item x="5"/>
        <item x="1"/>
        <item x="7"/>
        <item x="2"/>
        <item x="4"/>
        <item x="3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9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16"/>
  </colFields>
  <colItems count="9">
    <i>
      <x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Disbursement    July-Jun     2008-09  [$]                                                                                                                                        " fld="9" baseField="0" baseItem="0"/>
  </dataFields>
  <formats count="15">
    <format dxfId="9">
      <pivotArea outline="0" fieldPosition="0"/>
    </format>
    <format dxfId="9">
      <pivotArea outline="0" fieldPosition="0" dataOnly="0" labelOnly="1">
        <references count="1">
          <reference field="19" count="0"/>
        </references>
      </pivotArea>
    </format>
    <format dxfId="9">
      <pivotArea outline="0" fieldPosition="0" dataOnly="0" labelOnly="1">
        <references count="1">
          <reference field="19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1" count="0"/>
          <reference field="19" count="1">
            <x v="0"/>
          </reference>
        </references>
      </pivotArea>
    </format>
    <format dxfId="9">
      <pivotArea outline="0" fieldPosition="0" dataOnly="0" labelOnly="1">
        <references count="2">
          <reference field="1" count="0"/>
          <reference field="19" count="1">
            <x v="1"/>
          </reference>
        </references>
      </pivotArea>
    </format>
    <format dxfId="15">
      <pivotArea outline="0" fieldPosition="0"/>
    </format>
    <format dxfId="19">
      <pivotArea outline="0" fieldPosition="0" dataOnly="0" labelOnly="1">
        <references count="2">
          <reference field="1" count="0"/>
          <reference field="19" count="1">
            <x v="0"/>
          </reference>
        </references>
      </pivotArea>
    </format>
    <format dxfId="19">
      <pivotArea outline="0" fieldPosition="0" dataOnly="0" labelOnly="1">
        <references count="2">
          <reference field="1" count="0"/>
          <reference field="19" count="1">
            <x v="1"/>
          </reference>
        </references>
      </pivotArea>
    </format>
    <format dxfId="10">
      <pivotArea outline="0" fieldPosition="0">
        <references count="1">
          <reference field="19" defaultSubtotal="1" count="1">
            <x v="0"/>
          </reference>
        </references>
      </pivotArea>
    </format>
    <format dxfId="10">
      <pivotArea outline="0" fieldPosition="0" dataOnly="0" labelOnly="1">
        <references count="1">
          <reference field="19" defaultSubtotal="1" count="1">
            <x v="0"/>
          </reference>
        </references>
      </pivotArea>
    </format>
    <format dxfId="10">
      <pivotArea outline="0" fieldPosition="0">
        <references count="1">
          <reference field="19" defaultSubtotal="1" count="1">
            <x v="1"/>
          </reference>
        </references>
      </pivotArea>
    </format>
    <format dxfId="10">
      <pivotArea outline="0" fieldPosition="0" grandRow="1"/>
    </format>
    <format dxfId="10">
      <pivotArea outline="0" fieldPosition="0" dataOnly="0" labelOnly="1">
        <references count="1">
          <reference field="19" defaultSubtotal="1" count="1">
            <x v="1"/>
          </reference>
        </references>
      </pivotArea>
    </format>
    <format dxfId="1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pivotTable" Target="../pivotTables/pivotTable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pivotTable" Target="../pivotTables/pivotTable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1:I20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140625" defaultRowHeight="12.75"/>
  <cols>
    <col min="1" max="1" width="8.140625" style="0" customWidth="1"/>
    <col min="2" max="2" width="1.28515625" style="0" customWidth="1"/>
  </cols>
  <sheetData>
    <row r="11" spans="6:9" ht="12.75">
      <c r="F11" s="83"/>
      <c r="G11" s="83"/>
      <c r="H11" s="83"/>
      <c r="I11" s="83"/>
    </row>
    <row r="12" spans="6:9" ht="12.75">
      <c r="F12" s="83"/>
      <c r="G12" s="83"/>
      <c r="H12" s="83"/>
      <c r="I12" s="83"/>
    </row>
    <row r="13" spans="6:9" ht="12.75">
      <c r="F13" s="83"/>
      <c r="G13" s="83"/>
      <c r="H13" s="83"/>
      <c r="I13" s="83"/>
    </row>
    <row r="14" spans="6:9" ht="12.75">
      <c r="F14" s="83"/>
      <c r="G14" s="83"/>
      <c r="H14" s="83"/>
      <c r="I14" s="83"/>
    </row>
    <row r="15" spans="6:9" ht="12.75">
      <c r="F15" s="83"/>
      <c r="G15" s="83"/>
      <c r="H15" s="83"/>
      <c r="I15" s="83"/>
    </row>
    <row r="16" spans="6:9" ht="12.75">
      <c r="F16" s="83"/>
      <c r="G16" s="83"/>
      <c r="H16" s="83"/>
      <c r="I16" s="83"/>
    </row>
    <row r="17" spans="6:9" ht="12.75">
      <c r="F17" s="83"/>
      <c r="G17" s="83"/>
      <c r="H17" s="83"/>
      <c r="I17" s="83"/>
    </row>
    <row r="18" spans="6:9" ht="12.75">
      <c r="F18" s="83"/>
      <c r="G18" s="83"/>
      <c r="H18" s="83"/>
      <c r="I18" s="83"/>
    </row>
    <row r="19" spans="6:9" ht="12.75">
      <c r="F19" s="83"/>
      <c r="G19" s="83"/>
      <c r="H19" s="83"/>
      <c r="I19" s="83"/>
    </row>
    <row r="20" spans="6:9" ht="12.75">
      <c r="F20" s="83"/>
      <c r="G20" s="83"/>
      <c r="H20" s="83"/>
      <c r="I20" s="83"/>
    </row>
  </sheetData>
  <sheetProtection/>
  <printOptions horizontalCentered="1" verticalCentered="1"/>
  <pageMargins left="0.5" right="1" top="1" bottom="1.25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SheetLayoutView="100" zoomScalePageLayoutView="0" workbookViewId="0" topLeftCell="A24">
      <selection activeCell="H11" sqref="H11"/>
    </sheetView>
  </sheetViews>
  <sheetFormatPr defaultColWidth="17.140625" defaultRowHeight="12.75"/>
  <cols>
    <col min="1" max="1" width="28.28125" style="50" customWidth="1"/>
    <col min="2" max="2" width="28.57421875" style="50" customWidth="1"/>
    <col min="3" max="3" width="15.57421875" style="50" customWidth="1"/>
    <col min="4" max="4" width="12.57421875" style="50" customWidth="1"/>
    <col min="5" max="5" width="13.7109375" style="50" customWidth="1"/>
    <col min="6" max="7" width="12.57421875" style="50" customWidth="1"/>
    <col min="8" max="8" width="14.140625" style="50" customWidth="1"/>
    <col min="9" max="10" width="12.57421875" style="50" customWidth="1"/>
    <col min="11" max="11" width="13.8515625" style="50" customWidth="1"/>
    <col min="12" max="12" width="12.57421875" style="50" customWidth="1"/>
    <col min="13" max="16384" width="17.140625" style="50" customWidth="1"/>
  </cols>
  <sheetData>
    <row r="1" spans="1:12" s="66" customFormat="1" ht="15.75" customHeight="1">
      <c r="A1" s="480" t="s">
        <v>1058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2"/>
    </row>
    <row r="2" spans="1:12" s="66" customFormat="1" ht="14.25" customHeight="1">
      <c r="A2" s="483" t="s">
        <v>1059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</row>
    <row r="3" spans="1:12" s="66" customFormat="1" ht="13.5" customHeight="1">
      <c r="A3" s="483" t="s">
        <v>28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5"/>
    </row>
    <row r="4" spans="1:12" ht="12" customHeight="1">
      <c r="A4" s="486" t="s">
        <v>1043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8"/>
    </row>
    <row r="5" spans="1:12" ht="14.25" customHeight="1">
      <c r="A5" s="490" t="s">
        <v>1015</v>
      </c>
      <c r="B5" s="490" t="s">
        <v>117</v>
      </c>
      <c r="C5" s="490" t="s">
        <v>1002</v>
      </c>
      <c r="D5" s="489" t="s">
        <v>671</v>
      </c>
      <c r="E5" s="489"/>
      <c r="F5" s="489"/>
      <c r="G5" s="489" t="s">
        <v>120</v>
      </c>
      <c r="H5" s="489"/>
      <c r="I5" s="489"/>
      <c r="J5" s="489" t="s">
        <v>1044</v>
      </c>
      <c r="K5" s="489"/>
      <c r="L5" s="489"/>
    </row>
    <row r="6" spans="1:12" s="106" customFormat="1" ht="60" customHeight="1">
      <c r="A6" s="491"/>
      <c r="B6" s="491"/>
      <c r="C6" s="491"/>
      <c r="D6" s="105" t="s">
        <v>111</v>
      </c>
      <c r="E6" s="105" t="s">
        <v>5</v>
      </c>
      <c r="F6" s="105" t="s">
        <v>112</v>
      </c>
      <c r="G6" s="105" t="s">
        <v>111</v>
      </c>
      <c r="H6" s="105" t="s">
        <v>5</v>
      </c>
      <c r="I6" s="105" t="s">
        <v>112</v>
      </c>
      <c r="J6" s="105" t="s">
        <v>111</v>
      </c>
      <c r="K6" s="105" t="s">
        <v>5</v>
      </c>
      <c r="L6" s="105" t="s">
        <v>112</v>
      </c>
    </row>
    <row r="7" spans="1:12" s="94" customFormat="1" ht="20.25" customHeight="1" hidden="1">
      <c r="A7" s="56"/>
      <c r="B7" s="54"/>
      <c r="C7" s="54"/>
      <c r="D7" s="53" t="s">
        <v>1003</v>
      </c>
      <c r="E7" s="234" t="s">
        <v>1060</v>
      </c>
      <c r="F7" s="54"/>
      <c r="G7" s="54"/>
      <c r="H7" s="54"/>
      <c r="I7" s="54"/>
      <c r="J7" s="54"/>
      <c r="K7" s="54"/>
      <c r="L7" s="55"/>
    </row>
    <row r="8" spans="1:12" s="94" customFormat="1" ht="12.75" hidden="1">
      <c r="A8" s="230"/>
      <c r="B8" s="235"/>
      <c r="C8" s="235"/>
      <c r="D8" s="56" t="s">
        <v>671</v>
      </c>
      <c r="E8" s="54"/>
      <c r="F8" s="54"/>
      <c r="G8" s="56" t="s">
        <v>120</v>
      </c>
      <c r="H8" s="54"/>
      <c r="I8" s="54"/>
      <c r="J8" s="56" t="s">
        <v>1061</v>
      </c>
      <c r="K8" s="56" t="s">
        <v>0</v>
      </c>
      <c r="L8" s="123" t="s">
        <v>1</v>
      </c>
    </row>
    <row r="9" spans="1:12" s="204" customFormat="1" ht="42" customHeight="1" hidden="1">
      <c r="A9" s="231" t="s">
        <v>1015</v>
      </c>
      <c r="B9" s="231" t="s">
        <v>117</v>
      </c>
      <c r="C9" s="231" t="s">
        <v>1002</v>
      </c>
      <c r="D9" s="56" t="s">
        <v>71</v>
      </c>
      <c r="E9" s="122" t="s">
        <v>27</v>
      </c>
      <c r="F9" s="122" t="s">
        <v>1189</v>
      </c>
      <c r="G9" s="56" t="s">
        <v>71</v>
      </c>
      <c r="H9" s="122" t="s">
        <v>27</v>
      </c>
      <c r="I9" s="122" t="s">
        <v>1189</v>
      </c>
      <c r="J9" s="230"/>
      <c r="K9" s="230"/>
      <c r="L9" s="365"/>
    </row>
    <row r="10" spans="1:12" s="94" customFormat="1" ht="12.75">
      <c r="A10" s="202" t="s">
        <v>1020</v>
      </c>
      <c r="B10" s="202" t="s">
        <v>273</v>
      </c>
      <c r="C10" s="56" t="s">
        <v>180</v>
      </c>
      <c r="D10" s="44">
        <v>2.5</v>
      </c>
      <c r="E10" s="45"/>
      <c r="F10" s="45">
        <v>2.5</v>
      </c>
      <c r="G10" s="44">
        <v>508.212245646</v>
      </c>
      <c r="H10" s="45">
        <v>1181.6928458663028</v>
      </c>
      <c r="I10" s="45">
        <v>568.091356094</v>
      </c>
      <c r="J10" s="44">
        <v>510.712245646</v>
      </c>
      <c r="K10" s="44">
        <v>1181.6928458663028</v>
      </c>
      <c r="L10" s="46">
        <v>570.591356094</v>
      </c>
    </row>
    <row r="11" spans="1:12" s="94" customFormat="1" ht="12.75">
      <c r="A11" s="203"/>
      <c r="B11" s="203"/>
      <c r="C11" s="57" t="s">
        <v>670</v>
      </c>
      <c r="D11" s="47"/>
      <c r="E11" s="48"/>
      <c r="F11" s="48"/>
      <c r="G11" s="47"/>
      <c r="H11" s="48">
        <v>500</v>
      </c>
      <c r="I11" s="48"/>
      <c r="J11" s="47"/>
      <c r="K11" s="47">
        <v>500</v>
      </c>
      <c r="L11" s="49"/>
    </row>
    <row r="12" spans="1:12" s="94" customFormat="1" ht="12.75">
      <c r="A12" s="203"/>
      <c r="B12" s="203"/>
      <c r="C12" s="57" t="s">
        <v>711</v>
      </c>
      <c r="D12" s="47">
        <v>61.284599694</v>
      </c>
      <c r="E12" s="48">
        <v>13.048724983</v>
      </c>
      <c r="F12" s="48">
        <v>41.662849926</v>
      </c>
      <c r="G12" s="47"/>
      <c r="H12" s="48"/>
      <c r="I12" s="48"/>
      <c r="J12" s="47">
        <v>61.284599694</v>
      </c>
      <c r="K12" s="47">
        <v>13.048724983</v>
      </c>
      <c r="L12" s="49">
        <v>41.662849926</v>
      </c>
    </row>
    <row r="13" spans="1:12" s="94" customFormat="1" ht="12.75">
      <c r="A13" s="203"/>
      <c r="B13" s="203"/>
      <c r="C13" s="57" t="s">
        <v>422</v>
      </c>
      <c r="D13" s="47"/>
      <c r="E13" s="48"/>
      <c r="F13" s="48"/>
      <c r="G13" s="47"/>
      <c r="H13" s="48">
        <v>709.2772365799999</v>
      </c>
      <c r="I13" s="48">
        <v>448.480270225</v>
      </c>
      <c r="J13" s="47"/>
      <c r="K13" s="47">
        <v>709.2772365799999</v>
      </c>
      <c r="L13" s="49">
        <v>448.480270225</v>
      </c>
    </row>
    <row r="14" spans="1:12" s="94" customFormat="1" ht="12.75">
      <c r="A14" s="203"/>
      <c r="B14" s="203"/>
      <c r="C14" s="57" t="s">
        <v>604</v>
      </c>
      <c r="D14" s="47">
        <v>6.4950127879999995</v>
      </c>
      <c r="E14" s="48"/>
      <c r="F14" s="48">
        <v>7.29394603</v>
      </c>
      <c r="G14" s="47"/>
      <c r="H14" s="48"/>
      <c r="I14" s="48"/>
      <c r="J14" s="47">
        <v>6.4950127879999995</v>
      </c>
      <c r="K14" s="47"/>
      <c r="L14" s="49">
        <v>7.29394603</v>
      </c>
    </row>
    <row r="15" spans="1:12" s="94" customFormat="1" ht="12.75">
      <c r="A15" s="203"/>
      <c r="B15" s="203"/>
      <c r="C15" s="57" t="s">
        <v>669</v>
      </c>
      <c r="D15" s="47">
        <v>93.621673647</v>
      </c>
      <c r="E15" s="48">
        <v>118.015104729</v>
      </c>
      <c r="F15" s="48">
        <v>94.17683059699999</v>
      </c>
      <c r="G15" s="47"/>
      <c r="H15" s="48"/>
      <c r="I15" s="48"/>
      <c r="J15" s="47">
        <v>93.621673647</v>
      </c>
      <c r="K15" s="47">
        <v>118.015104729</v>
      </c>
      <c r="L15" s="49">
        <v>94.17683059699999</v>
      </c>
    </row>
    <row r="16" spans="1:12" s="94" customFormat="1" ht="12.75" hidden="1">
      <c r="A16" s="203"/>
      <c r="B16" s="202" t="s">
        <v>1032</v>
      </c>
      <c r="C16" s="54"/>
      <c r="D16" s="44">
        <v>163.901286129</v>
      </c>
      <c r="E16" s="45">
        <v>131.063829712</v>
      </c>
      <c r="F16" s="45">
        <v>145.633626553</v>
      </c>
      <c r="G16" s="44">
        <v>508.212245646</v>
      </c>
      <c r="H16" s="45">
        <v>2390.9700824463025</v>
      </c>
      <c r="I16" s="45">
        <v>1016.5716263190001</v>
      </c>
      <c r="J16" s="44">
        <v>672.113531775</v>
      </c>
      <c r="K16" s="44">
        <v>2522.033912158303</v>
      </c>
      <c r="L16" s="46">
        <v>1162.205252872</v>
      </c>
    </row>
    <row r="17" spans="1:12" s="94" customFormat="1" ht="12.75">
      <c r="A17" s="203"/>
      <c r="B17" s="202" t="s">
        <v>1082</v>
      </c>
      <c r="C17" s="56" t="s">
        <v>658</v>
      </c>
      <c r="D17" s="44"/>
      <c r="E17" s="45"/>
      <c r="F17" s="45"/>
      <c r="G17" s="44">
        <v>53.2716285</v>
      </c>
      <c r="H17" s="45">
        <v>175.227034</v>
      </c>
      <c r="I17" s="45">
        <v>3.0445944999999996</v>
      </c>
      <c r="J17" s="44">
        <v>53.2716285</v>
      </c>
      <c r="K17" s="44">
        <v>175.227034</v>
      </c>
      <c r="L17" s="46">
        <v>3.0445944999999996</v>
      </c>
    </row>
    <row r="18" spans="1:12" s="94" customFormat="1" ht="12.75" hidden="1">
      <c r="A18" s="203"/>
      <c r="B18" s="202" t="s">
        <v>1185</v>
      </c>
      <c r="C18" s="54"/>
      <c r="D18" s="44"/>
      <c r="E18" s="45"/>
      <c r="F18" s="45"/>
      <c r="G18" s="44">
        <v>53.2716285</v>
      </c>
      <c r="H18" s="45">
        <v>175.227034</v>
      </c>
      <c r="I18" s="45">
        <v>3.0445944999999996</v>
      </c>
      <c r="J18" s="44">
        <v>53.2716285</v>
      </c>
      <c r="K18" s="44">
        <v>175.227034</v>
      </c>
      <c r="L18" s="46">
        <v>3.0445944999999996</v>
      </c>
    </row>
    <row r="19" spans="1:12" s="94" customFormat="1" ht="12.75">
      <c r="A19" s="203"/>
      <c r="B19" s="202" t="s">
        <v>1021</v>
      </c>
      <c r="C19" s="56" t="s">
        <v>948</v>
      </c>
      <c r="D19" s="44"/>
      <c r="E19" s="45"/>
      <c r="F19" s="45">
        <v>18</v>
      </c>
      <c r="G19" s="44"/>
      <c r="H19" s="45"/>
      <c r="I19" s="45"/>
      <c r="J19" s="44"/>
      <c r="K19" s="44"/>
      <c r="L19" s="46">
        <v>18</v>
      </c>
    </row>
    <row r="20" spans="1:12" s="94" customFormat="1" ht="12.75" hidden="1">
      <c r="A20" s="203"/>
      <c r="B20" s="202" t="s">
        <v>113</v>
      </c>
      <c r="C20" s="54"/>
      <c r="D20" s="44"/>
      <c r="E20" s="45"/>
      <c r="F20" s="45">
        <v>18</v>
      </c>
      <c r="G20" s="44"/>
      <c r="H20" s="45"/>
      <c r="I20" s="45"/>
      <c r="J20" s="44"/>
      <c r="K20" s="44"/>
      <c r="L20" s="46">
        <v>18</v>
      </c>
    </row>
    <row r="21" spans="1:12" s="94" customFormat="1" ht="12.75">
      <c r="A21" s="203"/>
      <c r="B21" s="56" t="s">
        <v>1190</v>
      </c>
      <c r="C21" s="56" t="s">
        <v>180</v>
      </c>
      <c r="D21" s="44"/>
      <c r="E21" s="45"/>
      <c r="F21" s="45"/>
      <c r="G21" s="44"/>
      <c r="H21" s="45">
        <v>50.447475314963775</v>
      </c>
      <c r="I21" s="45"/>
      <c r="J21" s="44"/>
      <c r="K21" s="44">
        <v>50.447475314963775</v>
      </c>
      <c r="L21" s="46"/>
    </row>
    <row r="22" spans="1:12" s="94" customFormat="1" ht="12.75">
      <c r="A22" s="203"/>
      <c r="B22" s="230"/>
      <c r="C22" s="57" t="s">
        <v>1154</v>
      </c>
      <c r="D22" s="47">
        <v>0</v>
      </c>
      <c r="E22" s="48">
        <v>10</v>
      </c>
      <c r="F22" s="48">
        <v>0</v>
      </c>
      <c r="G22" s="47"/>
      <c r="H22" s="48"/>
      <c r="I22" s="48"/>
      <c r="J22" s="47">
        <v>0</v>
      </c>
      <c r="K22" s="47">
        <v>10</v>
      </c>
      <c r="L22" s="49">
        <v>0</v>
      </c>
    </row>
    <row r="23" spans="1:12" s="94" customFormat="1" ht="12.75">
      <c r="A23" s="203"/>
      <c r="B23" s="56" t="s">
        <v>1192</v>
      </c>
      <c r="C23" s="54"/>
      <c r="D23" s="44">
        <v>0</v>
      </c>
      <c r="E23" s="45">
        <v>10</v>
      </c>
      <c r="F23" s="45">
        <v>0</v>
      </c>
      <c r="G23" s="44"/>
      <c r="H23" s="45">
        <v>50.447475314963775</v>
      </c>
      <c r="I23" s="45"/>
      <c r="J23" s="44">
        <v>0</v>
      </c>
      <c r="K23" s="44">
        <v>60.447475314963775</v>
      </c>
      <c r="L23" s="46">
        <v>0</v>
      </c>
    </row>
    <row r="24" spans="1:12" s="94" customFormat="1" ht="12.75">
      <c r="A24" s="202" t="s">
        <v>114</v>
      </c>
      <c r="B24" s="318"/>
      <c r="C24" s="54"/>
      <c r="D24" s="44">
        <v>163.901286129</v>
      </c>
      <c r="E24" s="45">
        <v>141.063829712</v>
      </c>
      <c r="F24" s="45">
        <v>163.633626553</v>
      </c>
      <c r="G24" s="44">
        <v>561.483874146</v>
      </c>
      <c r="H24" s="45">
        <v>2616.6445917612664</v>
      </c>
      <c r="I24" s="45">
        <v>1019.6162208190001</v>
      </c>
      <c r="J24" s="44">
        <v>725.385160275</v>
      </c>
      <c r="K24" s="44">
        <v>2757.7084214732668</v>
      </c>
      <c r="L24" s="46">
        <v>1183.249847372</v>
      </c>
    </row>
    <row r="25" spans="1:12" s="94" customFormat="1" ht="12.75">
      <c r="A25" s="202" t="s">
        <v>1022</v>
      </c>
      <c r="B25" s="202" t="s">
        <v>1175</v>
      </c>
      <c r="C25" s="56" t="s">
        <v>927</v>
      </c>
      <c r="D25" s="44">
        <v>425.090456251</v>
      </c>
      <c r="E25" s="45">
        <v>2.20246237</v>
      </c>
      <c r="F25" s="45">
        <v>425.090456251</v>
      </c>
      <c r="G25" s="44"/>
      <c r="H25" s="45"/>
      <c r="I25" s="45"/>
      <c r="J25" s="44">
        <v>425.090456251</v>
      </c>
      <c r="K25" s="44">
        <v>2.20246237</v>
      </c>
      <c r="L25" s="46">
        <v>425.090456251</v>
      </c>
    </row>
    <row r="26" spans="1:12" s="94" customFormat="1" ht="12.75" hidden="1">
      <c r="A26" s="203"/>
      <c r="B26" s="202" t="s">
        <v>1186</v>
      </c>
      <c r="C26" s="54"/>
      <c r="D26" s="44">
        <v>425.090456251</v>
      </c>
      <c r="E26" s="45">
        <v>2.20246237</v>
      </c>
      <c r="F26" s="45">
        <v>425.090456251</v>
      </c>
      <c r="G26" s="44"/>
      <c r="H26" s="45"/>
      <c r="I26" s="45"/>
      <c r="J26" s="44">
        <v>425.090456251</v>
      </c>
      <c r="K26" s="44">
        <v>2.20246237</v>
      </c>
      <c r="L26" s="46">
        <v>425.090456251</v>
      </c>
    </row>
    <row r="27" spans="1:12" s="94" customFormat="1" ht="12.75">
      <c r="A27" s="203"/>
      <c r="B27" s="202" t="s">
        <v>131</v>
      </c>
      <c r="C27" s="56" t="s">
        <v>180</v>
      </c>
      <c r="D27" s="44">
        <v>106.15803303</v>
      </c>
      <c r="E27" s="45">
        <v>9.14926857</v>
      </c>
      <c r="F27" s="45">
        <v>97.00876446000001</v>
      </c>
      <c r="G27" s="44">
        <v>185.126454965</v>
      </c>
      <c r="H27" s="45">
        <v>26.881080670000003</v>
      </c>
      <c r="I27" s="45">
        <v>150.088824406</v>
      </c>
      <c r="J27" s="44">
        <v>291.284487995</v>
      </c>
      <c r="K27" s="44">
        <v>36.03034924000001</v>
      </c>
      <c r="L27" s="46">
        <v>247.097588866</v>
      </c>
    </row>
    <row r="28" spans="1:12" s="94" customFormat="1" ht="12.75">
      <c r="A28" s="203"/>
      <c r="B28" s="203"/>
      <c r="C28" s="57" t="s">
        <v>670</v>
      </c>
      <c r="D28" s="47">
        <v>11.652125598</v>
      </c>
      <c r="E28" s="48"/>
      <c r="F28" s="48">
        <v>11.713030404</v>
      </c>
      <c r="G28" s="47">
        <v>300</v>
      </c>
      <c r="H28" s="48">
        <v>0</v>
      </c>
      <c r="I28" s="48">
        <v>300</v>
      </c>
      <c r="J28" s="47">
        <v>311.652125598</v>
      </c>
      <c r="K28" s="47">
        <v>0</v>
      </c>
      <c r="L28" s="49">
        <v>311.713030404</v>
      </c>
    </row>
    <row r="29" spans="1:12" s="94" customFormat="1" ht="12.75">
      <c r="A29" s="203"/>
      <c r="B29" s="203"/>
      <c r="C29" s="57" t="s">
        <v>160</v>
      </c>
      <c r="D29" s="47">
        <v>4.133592822</v>
      </c>
      <c r="E29" s="48">
        <v>3.476757008</v>
      </c>
      <c r="F29" s="48">
        <v>0.111953021</v>
      </c>
      <c r="G29" s="47"/>
      <c r="H29" s="48"/>
      <c r="I29" s="48"/>
      <c r="J29" s="47">
        <v>4.133592822</v>
      </c>
      <c r="K29" s="47">
        <v>3.476757008</v>
      </c>
      <c r="L29" s="49">
        <v>0.111953021</v>
      </c>
    </row>
    <row r="30" spans="1:12" s="94" customFormat="1" ht="12.75">
      <c r="A30" s="203"/>
      <c r="B30" s="203"/>
      <c r="C30" s="57" t="s">
        <v>397</v>
      </c>
      <c r="D30" s="47"/>
      <c r="E30" s="48"/>
      <c r="F30" s="48"/>
      <c r="G30" s="47">
        <v>71.88889216</v>
      </c>
      <c r="H30" s="48">
        <v>22.89208619</v>
      </c>
      <c r="I30" s="48">
        <v>48.99680597</v>
      </c>
      <c r="J30" s="47">
        <v>71.88889216</v>
      </c>
      <c r="K30" s="47">
        <v>22.89208619</v>
      </c>
      <c r="L30" s="49">
        <v>48.99680597</v>
      </c>
    </row>
    <row r="31" spans="1:12" s="94" customFormat="1" ht="12.75">
      <c r="A31" s="203"/>
      <c r="B31" s="203"/>
      <c r="C31" s="57" t="s">
        <v>422</v>
      </c>
      <c r="D31" s="47">
        <v>4.095702</v>
      </c>
      <c r="E31" s="48">
        <v>3.7227949999999996</v>
      </c>
      <c r="F31" s="48">
        <v>0.372907</v>
      </c>
      <c r="G31" s="47">
        <v>67.270732603</v>
      </c>
      <c r="H31" s="48">
        <v>25.56243587</v>
      </c>
      <c r="I31" s="48">
        <v>38.028663866</v>
      </c>
      <c r="J31" s="47">
        <v>71.366434603</v>
      </c>
      <c r="K31" s="47">
        <v>29.28523087</v>
      </c>
      <c r="L31" s="49">
        <v>38.401570866</v>
      </c>
    </row>
    <row r="32" spans="1:12" s="94" customFormat="1" ht="12.75">
      <c r="A32" s="203"/>
      <c r="B32" s="203"/>
      <c r="C32" s="57" t="s">
        <v>512</v>
      </c>
      <c r="D32" s="47">
        <v>0.325228001</v>
      </c>
      <c r="E32" s="48"/>
      <c r="F32" s="48">
        <v>0.310446002</v>
      </c>
      <c r="G32" s="47">
        <v>132.587729912</v>
      </c>
      <c r="H32" s="48">
        <v>34.96240356999999</v>
      </c>
      <c r="I32" s="48">
        <v>185.630188045</v>
      </c>
      <c r="J32" s="47">
        <v>132.91295791299999</v>
      </c>
      <c r="K32" s="47">
        <v>34.96240356999999</v>
      </c>
      <c r="L32" s="49">
        <v>185.940634047</v>
      </c>
    </row>
    <row r="33" spans="1:12" s="94" customFormat="1" ht="12.75">
      <c r="A33" s="203"/>
      <c r="B33" s="203"/>
      <c r="C33" s="57" t="s">
        <v>555</v>
      </c>
      <c r="D33" s="47"/>
      <c r="E33" s="48"/>
      <c r="F33" s="48"/>
      <c r="G33" s="47">
        <v>1.777729443</v>
      </c>
      <c r="H33" s="48">
        <v>0</v>
      </c>
      <c r="I33" s="48">
        <v>1.6969295279999999</v>
      </c>
      <c r="J33" s="47">
        <v>1.777729443</v>
      </c>
      <c r="K33" s="47">
        <v>0</v>
      </c>
      <c r="L33" s="49">
        <v>1.6969295279999999</v>
      </c>
    </row>
    <row r="34" spans="1:12" s="94" customFormat="1" ht="12.75">
      <c r="A34" s="203"/>
      <c r="B34" s="203"/>
      <c r="C34" s="57" t="s">
        <v>631</v>
      </c>
      <c r="D34" s="47"/>
      <c r="E34" s="48"/>
      <c r="F34" s="48"/>
      <c r="G34" s="47">
        <v>20</v>
      </c>
      <c r="H34" s="48">
        <v>0</v>
      </c>
      <c r="I34" s="48">
        <v>20</v>
      </c>
      <c r="J34" s="47">
        <v>20</v>
      </c>
      <c r="K34" s="47">
        <v>0</v>
      </c>
      <c r="L34" s="49">
        <v>20</v>
      </c>
    </row>
    <row r="35" spans="1:12" s="94" customFormat="1" ht="12.75">
      <c r="A35" s="203"/>
      <c r="B35" s="203"/>
      <c r="C35" s="57" t="s">
        <v>585</v>
      </c>
      <c r="D35" s="47"/>
      <c r="E35" s="48"/>
      <c r="F35" s="48"/>
      <c r="G35" s="47"/>
      <c r="H35" s="48">
        <v>0</v>
      </c>
      <c r="I35" s="48">
        <v>6</v>
      </c>
      <c r="J35" s="47"/>
      <c r="K35" s="47">
        <v>0</v>
      </c>
      <c r="L35" s="49">
        <v>6</v>
      </c>
    </row>
    <row r="36" spans="1:12" s="94" customFormat="1" ht="12.75">
      <c r="A36" s="203"/>
      <c r="B36" s="203"/>
      <c r="C36" s="57" t="s">
        <v>658</v>
      </c>
      <c r="D36" s="47">
        <v>133.338665102</v>
      </c>
      <c r="E36" s="48">
        <v>0.15</v>
      </c>
      <c r="F36" s="48">
        <v>133.172502019</v>
      </c>
      <c r="G36" s="47"/>
      <c r="H36" s="48"/>
      <c r="I36" s="48"/>
      <c r="J36" s="47">
        <v>133.338665102</v>
      </c>
      <c r="K36" s="47">
        <v>0.15</v>
      </c>
      <c r="L36" s="49">
        <v>133.172502019</v>
      </c>
    </row>
    <row r="37" spans="1:12" s="94" customFormat="1" ht="12.75">
      <c r="A37" s="203"/>
      <c r="B37" s="203"/>
      <c r="C37" s="57" t="s">
        <v>669</v>
      </c>
      <c r="D37" s="47">
        <v>34.709500226</v>
      </c>
      <c r="E37" s="48"/>
      <c r="F37" s="48">
        <v>29.000999905</v>
      </c>
      <c r="G37" s="47"/>
      <c r="H37" s="48"/>
      <c r="I37" s="48"/>
      <c r="J37" s="47">
        <v>34.709500226</v>
      </c>
      <c r="K37" s="47"/>
      <c r="L37" s="49">
        <v>29.000999905</v>
      </c>
    </row>
    <row r="38" spans="1:12" s="94" customFormat="1" ht="12.75">
      <c r="A38" s="203"/>
      <c r="B38" s="203"/>
      <c r="C38" s="57" t="s">
        <v>948</v>
      </c>
      <c r="D38" s="47">
        <v>178.667573</v>
      </c>
      <c r="E38" s="48">
        <v>63.739899</v>
      </c>
      <c r="F38" s="48">
        <v>114.927674</v>
      </c>
      <c r="G38" s="47"/>
      <c r="H38" s="48"/>
      <c r="I38" s="48"/>
      <c r="J38" s="47">
        <v>178.667573</v>
      </c>
      <c r="K38" s="47">
        <v>63.739899</v>
      </c>
      <c r="L38" s="49">
        <v>114.927674</v>
      </c>
    </row>
    <row r="39" spans="1:12" s="94" customFormat="1" ht="12.75">
      <c r="A39" s="203"/>
      <c r="B39" s="202" t="s">
        <v>1033</v>
      </c>
      <c r="C39" s="54"/>
      <c r="D39" s="44">
        <v>473.08041977899995</v>
      </c>
      <c r="E39" s="45">
        <v>80.238719578</v>
      </c>
      <c r="F39" s="45">
        <v>386.618276811</v>
      </c>
      <c r="G39" s="44">
        <v>778.651539083</v>
      </c>
      <c r="H39" s="45">
        <v>110.2980063</v>
      </c>
      <c r="I39" s="45">
        <v>750.441411815</v>
      </c>
      <c r="J39" s="44">
        <v>1251.7319588619998</v>
      </c>
      <c r="K39" s="44">
        <v>190.536725878</v>
      </c>
      <c r="L39" s="46">
        <v>1137.059688626</v>
      </c>
    </row>
    <row r="40" spans="1:12" s="94" customFormat="1" ht="12.75">
      <c r="A40" s="203"/>
      <c r="B40" s="202" t="s">
        <v>29</v>
      </c>
      <c r="C40" s="56" t="s">
        <v>541</v>
      </c>
      <c r="D40" s="44"/>
      <c r="E40" s="45"/>
      <c r="F40" s="45"/>
      <c r="G40" s="44">
        <v>50</v>
      </c>
      <c r="H40" s="45">
        <v>655.7286238999999</v>
      </c>
      <c r="I40" s="45">
        <v>0.07737662</v>
      </c>
      <c r="J40" s="44">
        <v>50</v>
      </c>
      <c r="K40" s="44">
        <v>655.7286238999999</v>
      </c>
      <c r="L40" s="46">
        <v>0.07737662</v>
      </c>
    </row>
    <row r="41" spans="1:12" s="94" customFormat="1" ht="12.75" hidden="1">
      <c r="A41" s="203"/>
      <c r="B41" s="202" t="s">
        <v>30</v>
      </c>
      <c r="C41" s="54"/>
      <c r="D41" s="44"/>
      <c r="E41" s="45"/>
      <c r="F41" s="45"/>
      <c r="G41" s="44">
        <v>50</v>
      </c>
      <c r="H41" s="45">
        <v>655.7286238999999</v>
      </c>
      <c r="I41" s="45">
        <v>0.07737662</v>
      </c>
      <c r="J41" s="44">
        <v>50</v>
      </c>
      <c r="K41" s="44">
        <v>655.7286238999999</v>
      </c>
      <c r="L41" s="46">
        <v>0.07737662</v>
      </c>
    </row>
    <row r="42" spans="1:12" s="94" customFormat="1" ht="12.75">
      <c r="A42" s="202" t="s">
        <v>1065</v>
      </c>
      <c r="B42" s="318"/>
      <c r="C42" s="54"/>
      <c r="D42" s="44">
        <v>898.1708760299998</v>
      </c>
      <c r="E42" s="45">
        <v>82.44118194800001</v>
      </c>
      <c r="F42" s="45">
        <v>811.7087330620002</v>
      </c>
      <c r="G42" s="44">
        <v>828.651539083</v>
      </c>
      <c r="H42" s="45">
        <v>766.0266301999999</v>
      </c>
      <c r="I42" s="45">
        <v>750.518788435</v>
      </c>
      <c r="J42" s="44">
        <v>1726.822415113</v>
      </c>
      <c r="K42" s="44">
        <v>848.4678121479999</v>
      </c>
      <c r="L42" s="46">
        <v>1562.227521497</v>
      </c>
    </row>
    <row r="43" spans="1:12" s="94" customFormat="1" ht="12.75">
      <c r="A43" s="202" t="s">
        <v>1023</v>
      </c>
      <c r="B43" s="202" t="s">
        <v>1024</v>
      </c>
      <c r="C43" s="56" t="s">
        <v>180</v>
      </c>
      <c r="D43" s="44"/>
      <c r="E43" s="45"/>
      <c r="F43" s="45"/>
      <c r="G43" s="44">
        <v>2030.6649431210003</v>
      </c>
      <c r="H43" s="45">
        <v>296.9814618400001</v>
      </c>
      <c r="I43" s="45">
        <v>2293.319329551</v>
      </c>
      <c r="J43" s="44">
        <v>2030.6649431210003</v>
      </c>
      <c r="K43" s="44">
        <v>296.9814618400001</v>
      </c>
      <c r="L43" s="46">
        <v>2293.319329551</v>
      </c>
    </row>
    <row r="44" spans="1:12" s="94" customFormat="1" ht="12.75">
      <c r="A44" s="203"/>
      <c r="B44" s="203"/>
      <c r="C44" s="57" t="s">
        <v>677</v>
      </c>
      <c r="D44" s="47">
        <v>1.272151252</v>
      </c>
      <c r="E44" s="48">
        <v>0.20266107800000002</v>
      </c>
      <c r="F44" s="48">
        <v>0.842750422</v>
      </c>
      <c r="G44" s="47"/>
      <c r="H44" s="48"/>
      <c r="I44" s="48"/>
      <c r="J44" s="47">
        <v>1.272151252</v>
      </c>
      <c r="K44" s="47">
        <v>0.20266107800000002</v>
      </c>
      <c r="L44" s="49">
        <v>0.842750422</v>
      </c>
    </row>
    <row r="45" spans="1:12" s="94" customFormat="1" ht="12.75">
      <c r="A45" s="203"/>
      <c r="B45" s="203"/>
      <c r="C45" s="57" t="s">
        <v>689</v>
      </c>
      <c r="D45" s="47">
        <v>23.453929801</v>
      </c>
      <c r="E45" s="48">
        <v>4.297957417</v>
      </c>
      <c r="F45" s="48">
        <v>21.951078012000004</v>
      </c>
      <c r="G45" s="47"/>
      <c r="H45" s="48"/>
      <c r="I45" s="48"/>
      <c r="J45" s="47">
        <v>23.453929801</v>
      </c>
      <c r="K45" s="47">
        <v>4.297957417</v>
      </c>
      <c r="L45" s="49">
        <v>21.951078012000004</v>
      </c>
    </row>
    <row r="46" spans="1:12" s="94" customFormat="1" ht="12.75">
      <c r="A46" s="203"/>
      <c r="B46" s="203"/>
      <c r="C46" s="57" t="s">
        <v>670</v>
      </c>
      <c r="D46" s="47">
        <v>44.423656576999996</v>
      </c>
      <c r="E46" s="48">
        <v>11.233243747</v>
      </c>
      <c r="F46" s="48">
        <v>33.229136026</v>
      </c>
      <c r="G46" s="47">
        <v>493.556100716</v>
      </c>
      <c r="H46" s="48">
        <v>50.11823973</v>
      </c>
      <c r="I46" s="48">
        <v>743.989086332</v>
      </c>
      <c r="J46" s="47">
        <v>537.979757293</v>
      </c>
      <c r="K46" s="47">
        <v>61.351483477</v>
      </c>
      <c r="L46" s="49">
        <v>777.218222358</v>
      </c>
    </row>
    <row r="47" spans="1:12" s="94" customFormat="1" ht="12.75">
      <c r="A47" s="203"/>
      <c r="B47" s="203"/>
      <c r="C47" s="57" t="s">
        <v>1035</v>
      </c>
      <c r="D47" s="47"/>
      <c r="E47" s="48"/>
      <c r="F47" s="48"/>
      <c r="G47" s="47">
        <v>2E-09</v>
      </c>
      <c r="H47" s="48">
        <v>0</v>
      </c>
      <c r="I47" s="48">
        <v>1E-09</v>
      </c>
      <c r="J47" s="47">
        <v>2E-09</v>
      </c>
      <c r="K47" s="47">
        <v>0</v>
      </c>
      <c r="L47" s="49">
        <v>1E-09</v>
      </c>
    </row>
    <row r="48" spans="1:12" s="94" customFormat="1" ht="12.75">
      <c r="A48" s="203"/>
      <c r="B48" s="203"/>
      <c r="C48" s="57" t="s">
        <v>711</v>
      </c>
      <c r="D48" s="47">
        <v>33.886165679</v>
      </c>
      <c r="E48" s="48">
        <v>2.791544548</v>
      </c>
      <c r="F48" s="48">
        <v>52.99811768599999</v>
      </c>
      <c r="G48" s="47"/>
      <c r="H48" s="48"/>
      <c r="I48" s="48"/>
      <c r="J48" s="47">
        <v>33.886165679</v>
      </c>
      <c r="K48" s="47">
        <v>2.791544548</v>
      </c>
      <c r="L48" s="49">
        <v>52.99811768599999</v>
      </c>
    </row>
    <row r="49" spans="1:12" s="94" customFormat="1" ht="12.75">
      <c r="A49" s="203"/>
      <c r="B49" s="203"/>
      <c r="C49" s="57" t="s">
        <v>151</v>
      </c>
      <c r="D49" s="47"/>
      <c r="E49" s="48"/>
      <c r="F49" s="48"/>
      <c r="G49" s="47">
        <v>3.1171223649999997</v>
      </c>
      <c r="H49" s="48">
        <v>0.86135941</v>
      </c>
      <c r="I49" s="48">
        <v>1.9528717759999998</v>
      </c>
      <c r="J49" s="47">
        <v>3.1171223649999997</v>
      </c>
      <c r="K49" s="47">
        <v>0.86135941</v>
      </c>
      <c r="L49" s="49">
        <v>1.9528717759999998</v>
      </c>
    </row>
    <row r="50" spans="1:12" s="94" customFormat="1" ht="12.75">
      <c r="A50" s="203"/>
      <c r="B50" s="203"/>
      <c r="C50" s="57" t="s">
        <v>160</v>
      </c>
      <c r="D50" s="47">
        <v>75.986467731</v>
      </c>
      <c r="E50" s="48">
        <v>5.077899873000001</v>
      </c>
      <c r="F50" s="48">
        <v>63.183733564</v>
      </c>
      <c r="G50" s="47">
        <v>76.46864947799999</v>
      </c>
      <c r="H50" s="48">
        <v>37.27580259</v>
      </c>
      <c r="I50" s="48">
        <v>184.38317203</v>
      </c>
      <c r="J50" s="47">
        <v>152.45511720899998</v>
      </c>
      <c r="K50" s="47">
        <v>42.353702463</v>
      </c>
      <c r="L50" s="49">
        <v>247.566905594</v>
      </c>
    </row>
    <row r="51" spans="1:12" s="94" customFormat="1" ht="12.75">
      <c r="A51" s="203"/>
      <c r="B51" s="203"/>
      <c r="C51" s="57" t="s">
        <v>397</v>
      </c>
      <c r="D51" s="47">
        <v>5.44212764</v>
      </c>
      <c r="E51" s="48">
        <v>3.25902152</v>
      </c>
      <c r="F51" s="48">
        <v>2.18310612</v>
      </c>
      <c r="G51" s="47">
        <v>173.354755389</v>
      </c>
      <c r="H51" s="48">
        <v>68.40810014</v>
      </c>
      <c r="I51" s="48">
        <v>274.873316198</v>
      </c>
      <c r="J51" s="47">
        <v>178.79688302899999</v>
      </c>
      <c r="K51" s="47">
        <v>71.66712166</v>
      </c>
      <c r="L51" s="49">
        <v>277.056422318</v>
      </c>
    </row>
    <row r="52" spans="1:12" s="94" customFormat="1" ht="12.75">
      <c r="A52" s="203"/>
      <c r="B52" s="203"/>
      <c r="C52" s="57" t="s">
        <v>422</v>
      </c>
      <c r="D52" s="47">
        <v>3.205544511</v>
      </c>
      <c r="E52" s="48">
        <v>1.2140005809999999</v>
      </c>
      <c r="F52" s="48">
        <v>1.981713814</v>
      </c>
      <c r="G52" s="47">
        <v>554.479938851</v>
      </c>
      <c r="H52" s="48">
        <v>113.10990267</v>
      </c>
      <c r="I52" s="48">
        <v>554.214976242</v>
      </c>
      <c r="J52" s="47">
        <v>557.685483362</v>
      </c>
      <c r="K52" s="47">
        <v>114.32390325099999</v>
      </c>
      <c r="L52" s="49">
        <v>556.1966900560001</v>
      </c>
    </row>
    <row r="53" spans="1:12" s="94" customFormat="1" ht="12.75">
      <c r="A53" s="203"/>
      <c r="B53" s="203"/>
      <c r="C53" s="57" t="s">
        <v>512</v>
      </c>
      <c r="D53" s="47">
        <v>0.16252228</v>
      </c>
      <c r="E53" s="48"/>
      <c r="F53" s="48">
        <v>0.16252228</v>
      </c>
      <c r="G53" s="47">
        <v>55.397776282</v>
      </c>
      <c r="H53" s="48">
        <v>38.714397950000006</v>
      </c>
      <c r="I53" s="48">
        <v>304.195963255</v>
      </c>
      <c r="J53" s="47">
        <v>55.560298562</v>
      </c>
      <c r="K53" s="47">
        <v>38.714397950000006</v>
      </c>
      <c r="L53" s="49">
        <v>304.358485535</v>
      </c>
    </row>
    <row r="54" spans="1:12" s="94" customFormat="1" ht="12.75">
      <c r="A54" s="203"/>
      <c r="B54" s="203"/>
      <c r="C54" s="57" t="s">
        <v>555</v>
      </c>
      <c r="D54" s="47"/>
      <c r="E54" s="48"/>
      <c r="F54" s="48"/>
      <c r="G54" s="47">
        <v>114.43314481500002</v>
      </c>
      <c r="H54" s="48">
        <v>8.30826942</v>
      </c>
      <c r="I54" s="48">
        <v>100.852672293</v>
      </c>
      <c r="J54" s="47">
        <v>114.43314481500002</v>
      </c>
      <c r="K54" s="47">
        <v>8.30826942</v>
      </c>
      <c r="L54" s="49">
        <v>100.852672293</v>
      </c>
    </row>
    <row r="55" spans="1:12" s="94" customFormat="1" ht="12.75">
      <c r="A55" s="203"/>
      <c r="B55" s="203"/>
      <c r="C55" s="57" t="s">
        <v>599</v>
      </c>
      <c r="D55" s="47"/>
      <c r="E55" s="48"/>
      <c r="F55" s="48"/>
      <c r="G55" s="47">
        <v>12.178349938999999</v>
      </c>
      <c r="H55" s="48">
        <v>0</v>
      </c>
      <c r="I55" s="48">
        <v>10.945324981</v>
      </c>
      <c r="J55" s="47">
        <v>12.178349938999999</v>
      </c>
      <c r="K55" s="47">
        <v>0</v>
      </c>
      <c r="L55" s="49">
        <v>10.945324981</v>
      </c>
    </row>
    <row r="56" spans="1:12" s="94" customFormat="1" ht="12.75">
      <c r="A56" s="203"/>
      <c r="B56" s="203"/>
      <c r="C56" s="57" t="s">
        <v>604</v>
      </c>
      <c r="D56" s="47">
        <v>115.06622847199999</v>
      </c>
      <c r="E56" s="48">
        <v>50.859011303</v>
      </c>
      <c r="F56" s="48">
        <v>123.75854668</v>
      </c>
      <c r="G56" s="47">
        <v>811.648330668</v>
      </c>
      <c r="H56" s="48">
        <v>49.69120126999999</v>
      </c>
      <c r="I56" s="48">
        <v>860.093204117</v>
      </c>
      <c r="J56" s="47">
        <v>926.71455914</v>
      </c>
      <c r="K56" s="47">
        <v>100.550212573</v>
      </c>
      <c r="L56" s="49">
        <v>983.851750797</v>
      </c>
    </row>
    <row r="57" spans="1:12" s="94" customFormat="1" ht="12.75">
      <c r="A57" s="203"/>
      <c r="B57" s="203"/>
      <c r="C57" s="57" t="s">
        <v>631</v>
      </c>
      <c r="D57" s="47"/>
      <c r="E57" s="48"/>
      <c r="F57" s="48"/>
      <c r="G57" s="47">
        <v>17.255903614</v>
      </c>
      <c r="H57" s="48">
        <v>0</v>
      </c>
      <c r="I57" s="48">
        <v>219.053138494</v>
      </c>
      <c r="J57" s="47">
        <v>17.255903614</v>
      </c>
      <c r="K57" s="47">
        <v>0</v>
      </c>
      <c r="L57" s="49">
        <v>219.053138494</v>
      </c>
    </row>
    <row r="58" spans="1:12" s="94" customFormat="1" ht="12.75">
      <c r="A58" s="203"/>
      <c r="B58" s="203"/>
      <c r="C58" s="57" t="s">
        <v>642</v>
      </c>
      <c r="D58" s="47"/>
      <c r="E58" s="48"/>
      <c r="F58" s="48"/>
      <c r="G58" s="47">
        <v>112.661299826</v>
      </c>
      <c r="H58" s="48">
        <v>37.645262439999996</v>
      </c>
      <c r="I58" s="48">
        <v>66.130975985</v>
      </c>
      <c r="J58" s="47">
        <v>112.661299826</v>
      </c>
      <c r="K58" s="47">
        <v>37.645262439999996</v>
      </c>
      <c r="L58" s="49">
        <v>66.130975985</v>
      </c>
    </row>
    <row r="59" spans="1:12" s="94" customFormat="1" ht="12.75">
      <c r="A59" s="203"/>
      <c r="B59" s="203"/>
      <c r="C59" s="57" t="s">
        <v>845</v>
      </c>
      <c r="D59" s="47">
        <v>1.436404521</v>
      </c>
      <c r="E59" s="48">
        <v>1.059566204</v>
      </c>
      <c r="F59" s="48"/>
      <c r="G59" s="47"/>
      <c r="H59" s="48"/>
      <c r="I59" s="48"/>
      <c r="J59" s="47">
        <v>1.436404521</v>
      </c>
      <c r="K59" s="47">
        <v>1.059566204</v>
      </c>
      <c r="L59" s="49"/>
    </row>
    <row r="60" spans="1:12" s="94" customFormat="1" ht="12.75">
      <c r="A60" s="203"/>
      <c r="B60" s="203"/>
      <c r="C60" s="57" t="s">
        <v>851</v>
      </c>
      <c r="D60" s="47">
        <v>45</v>
      </c>
      <c r="E60" s="48"/>
      <c r="F60" s="48">
        <v>45</v>
      </c>
      <c r="G60" s="47"/>
      <c r="H60" s="48"/>
      <c r="I60" s="48"/>
      <c r="J60" s="47">
        <v>45</v>
      </c>
      <c r="K60" s="47"/>
      <c r="L60" s="49">
        <v>45</v>
      </c>
    </row>
    <row r="61" spans="1:12" s="94" customFormat="1" ht="12.75">
      <c r="A61" s="203"/>
      <c r="B61" s="203"/>
      <c r="C61" s="57" t="s">
        <v>585</v>
      </c>
      <c r="D61" s="47"/>
      <c r="E61" s="48"/>
      <c r="F61" s="48"/>
      <c r="G61" s="47">
        <v>28.31376125</v>
      </c>
      <c r="H61" s="48">
        <v>9.52293137</v>
      </c>
      <c r="I61" s="48">
        <v>48.790829880000004</v>
      </c>
      <c r="J61" s="47">
        <v>28.31376125</v>
      </c>
      <c r="K61" s="47">
        <v>9.52293137</v>
      </c>
      <c r="L61" s="49">
        <v>48.790829880000004</v>
      </c>
    </row>
    <row r="62" spans="1:12" s="94" customFormat="1" ht="12.75">
      <c r="A62" s="203"/>
      <c r="B62" s="203"/>
      <c r="C62" s="57" t="s">
        <v>658</v>
      </c>
      <c r="D62" s="47"/>
      <c r="E62" s="48"/>
      <c r="F62" s="48"/>
      <c r="G62" s="47">
        <v>51.782874185000004</v>
      </c>
      <c r="H62" s="48">
        <v>0</v>
      </c>
      <c r="I62" s="48">
        <v>51.776662394</v>
      </c>
      <c r="J62" s="47">
        <v>51.782874185000004</v>
      </c>
      <c r="K62" s="47">
        <v>0</v>
      </c>
      <c r="L62" s="49">
        <v>51.776662394</v>
      </c>
    </row>
    <row r="63" spans="1:12" s="94" customFormat="1" ht="12.75">
      <c r="A63" s="203"/>
      <c r="B63" s="203"/>
      <c r="C63" s="57" t="s">
        <v>862</v>
      </c>
      <c r="D63" s="47">
        <v>1.283655945</v>
      </c>
      <c r="E63" s="48"/>
      <c r="F63" s="48">
        <v>1.224886585</v>
      </c>
      <c r="G63" s="47"/>
      <c r="H63" s="48"/>
      <c r="I63" s="48"/>
      <c r="J63" s="47">
        <v>1.283655945</v>
      </c>
      <c r="K63" s="47"/>
      <c r="L63" s="49">
        <v>1.224886585</v>
      </c>
    </row>
    <row r="64" spans="1:12" s="94" customFormat="1" ht="12.75">
      <c r="A64" s="203"/>
      <c r="B64" s="203"/>
      <c r="C64" s="57" t="s">
        <v>669</v>
      </c>
      <c r="D64" s="47">
        <v>174.79106140300001</v>
      </c>
      <c r="E64" s="48">
        <v>20.295857086</v>
      </c>
      <c r="F64" s="48">
        <v>127.11102779200002</v>
      </c>
      <c r="G64" s="47"/>
      <c r="H64" s="48"/>
      <c r="I64" s="48"/>
      <c r="J64" s="47">
        <v>174.79106140300001</v>
      </c>
      <c r="K64" s="47">
        <v>20.295857086</v>
      </c>
      <c r="L64" s="49">
        <v>127.11102779200002</v>
      </c>
    </row>
    <row r="65" spans="1:12" s="94" customFormat="1" ht="12.75">
      <c r="A65" s="203"/>
      <c r="B65" s="203"/>
      <c r="C65" s="57" t="s">
        <v>903</v>
      </c>
      <c r="D65" s="47">
        <v>62.114007</v>
      </c>
      <c r="E65" s="48">
        <v>1.109193</v>
      </c>
      <c r="F65" s="48">
        <v>61.004813999999996</v>
      </c>
      <c r="G65" s="47"/>
      <c r="H65" s="48"/>
      <c r="I65" s="48"/>
      <c r="J65" s="47">
        <v>62.114007</v>
      </c>
      <c r="K65" s="47">
        <v>1.109193</v>
      </c>
      <c r="L65" s="49">
        <v>61.004813999999996</v>
      </c>
    </row>
    <row r="66" spans="1:12" s="94" customFormat="1" ht="12.75">
      <c r="A66" s="203"/>
      <c r="B66" s="203"/>
      <c r="C66" s="57" t="s">
        <v>923</v>
      </c>
      <c r="D66" s="47">
        <v>0.0179</v>
      </c>
      <c r="E66" s="48"/>
      <c r="F66" s="48">
        <v>0.0179</v>
      </c>
      <c r="G66" s="47"/>
      <c r="H66" s="48"/>
      <c r="I66" s="48"/>
      <c r="J66" s="47">
        <v>0.0179</v>
      </c>
      <c r="K66" s="47"/>
      <c r="L66" s="49">
        <v>0.0179</v>
      </c>
    </row>
    <row r="67" spans="1:12" s="94" customFormat="1" ht="12.75">
      <c r="A67" s="203"/>
      <c r="B67" s="203"/>
      <c r="C67" s="57" t="s">
        <v>948</v>
      </c>
      <c r="D67" s="47">
        <v>372.38325503</v>
      </c>
      <c r="E67" s="48">
        <v>230.6096733</v>
      </c>
      <c r="F67" s="48">
        <v>501.18123173</v>
      </c>
      <c r="G67" s="47"/>
      <c r="H67" s="48"/>
      <c r="I67" s="48"/>
      <c r="J67" s="47">
        <v>372.38325503</v>
      </c>
      <c r="K67" s="47">
        <v>230.6096733</v>
      </c>
      <c r="L67" s="49">
        <v>501.18123173</v>
      </c>
    </row>
    <row r="68" spans="1:12" s="94" customFormat="1" ht="12.75">
      <c r="A68" s="203"/>
      <c r="B68" s="203"/>
      <c r="C68" s="57" t="s">
        <v>994</v>
      </c>
      <c r="D68" s="47">
        <v>60.14849999999999</v>
      </c>
      <c r="E68" s="48">
        <v>14.6195</v>
      </c>
      <c r="F68" s="48">
        <v>45.529</v>
      </c>
      <c r="G68" s="47"/>
      <c r="H68" s="48"/>
      <c r="I68" s="48"/>
      <c r="J68" s="47">
        <v>60.14849999999999</v>
      </c>
      <c r="K68" s="47">
        <v>14.6195</v>
      </c>
      <c r="L68" s="49">
        <v>45.529</v>
      </c>
    </row>
    <row r="69" spans="1:12" s="94" customFormat="1" ht="12.75">
      <c r="A69" s="203"/>
      <c r="B69" s="56" t="s">
        <v>1041</v>
      </c>
      <c r="C69" s="54"/>
      <c r="D69" s="44">
        <v>1020.0735778420001</v>
      </c>
      <c r="E69" s="45">
        <v>346.629129657</v>
      </c>
      <c r="F69" s="45">
        <v>1081.359564711</v>
      </c>
      <c r="G69" s="44">
        <v>4535.312950501</v>
      </c>
      <c r="H69" s="45">
        <v>710.6369288300001</v>
      </c>
      <c r="I69" s="45">
        <v>5714.571523529</v>
      </c>
      <c r="J69" s="44">
        <v>5555.386528343001</v>
      </c>
      <c r="K69" s="44">
        <v>1057.266058487</v>
      </c>
      <c r="L69" s="46">
        <v>6795.93108824</v>
      </c>
    </row>
    <row r="70" spans="1:12" s="94" customFormat="1" ht="12.75" hidden="1">
      <c r="A70" s="56" t="s">
        <v>115</v>
      </c>
      <c r="B70" s="54"/>
      <c r="C70" s="54"/>
      <c r="D70" s="44">
        <v>1020.0735778420001</v>
      </c>
      <c r="E70" s="45">
        <v>346.629129657</v>
      </c>
      <c r="F70" s="45">
        <v>1081.359564711</v>
      </c>
      <c r="G70" s="44">
        <v>4535.312950501</v>
      </c>
      <c r="H70" s="45">
        <v>710.6369288300001</v>
      </c>
      <c r="I70" s="45">
        <v>5714.571523529</v>
      </c>
      <c r="J70" s="44">
        <v>5555.386528343001</v>
      </c>
      <c r="K70" s="44">
        <v>1057.266058487</v>
      </c>
      <c r="L70" s="46">
        <v>6795.93108824</v>
      </c>
    </row>
    <row r="71" spans="1:12" ht="12.75">
      <c r="A71" s="84" t="s">
        <v>1030</v>
      </c>
      <c r="B71" s="279"/>
      <c r="C71" s="279"/>
      <c r="D71" s="85">
        <v>2082.1457400009995</v>
      </c>
      <c r="E71" s="86">
        <v>570.1341413170001</v>
      </c>
      <c r="F71" s="86">
        <v>2056.701924326</v>
      </c>
      <c r="G71" s="85">
        <v>5925.448363730001</v>
      </c>
      <c r="H71" s="86">
        <v>4093.3081507912666</v>
      </c>
      <c r="I71" s="86">
        <v>7484.706532783001</v>
      </c>
      <c r="J71" s="85">
        <v>8007.594103731002</v>
      </c>
      <c r="K71" s="85">
        <v>4663.442292108266</v>
      </c>
      <c r="L71" s="87">
        <v>9541.408457109</v>
      </c>
    </row>
    <row r="72" spans="1:12" ht="12.75">
      <c r="A72"/>
      <c r="B72"/>
      <c r="C72"/>
      <c r="D72" s="94"/>
      <c r="E72" s="94"/>
      <c r="F72" s="94"/>
      <c r="G72" s="94"/>
      <c r="H72" s="94"/>
      <c r="I72" s="94"/>
      <c r="J72" s="94"/>
      <c r="K72" s="94"/>
      <c r="L72" s="94"/>
    </row>
  </sheetData>
  <sheetProtection/>
  <mergeCells count="10">
    <mergeCell ref="A1:L1"/>
    <mergeCell ref="A2:L2"/>
    <mergeCell ref="A3:L3"/>
    <mergeCell ref="A4:L4"/>
    <mergeCell ref="G5:I5"/>
    <mergeCell ref="J5:L5"/>
    <mergeCell ref="A5:A6"/>
    <mergeCell ref="B5:B6"/>
    <mergeCell ref="C5:C6"/>
    <mergeCell ref="D5:F5"/>
  </mergeCells>
  <printOptions gridLines="1" horizontalCentered="1"/>
  <pageMargins left="0.52" right="0.2" top="0.17" bottom="0.37" header="0.17" footer="0.17"/>
  <pageSetup firstPageNumber="8" useFirstPageNumber="1" horizontalDpi="600" verticalDpi="600" orientation="landscape" paperSize="9" scale="67" r:id="rId1"/>
  <headerFooter alignWithMargins="0">
    <oddFooter>&amp;L&amp;Z&amp;F&amp;R&amp;P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60" zoomScalePageLayoutView="0" workbookViewId="0" topLeftCell="A1">
      <selection activeCell="A29" sqref="A29"/>
    </sheetView>
  </sheetViews>
  <sheetFormatPr defaultColWidth="9.140625" defaultRowHeight="12.75"/>
  <cols>
    <col min="1" max="1" width="32.140625" style="0" customWidth="1"/>
    <col min="2" max="2" width="15.57421875" style="0" customWidth="1"/>
    <col min="3" max="4" width="15.57421875" style="50" customWidth="1"/>
    <col min="5" max="5" width="11.8515625" style="50" customWidth="1"/>
  </cols>
  <sheetData>
    <row r="1" spans="1:5" ht="18">
      <c r="A1" s="492" t="s">
        <v>1057</v>
      </c>
      <c r="B1" s="493"/>
      <c r="C1" s="493"/>
      <c r="D1" s="493"/>
      <c r="E1" s="494"/>
    </row>
    <row r="2" spans="1:5" ht="18">
      <c r="A2" s="495" t="s">
        <v>1039</v>
      </c>
      <c r="B2" s="496"/>
      <c r="C2" s="496"/>
      <c r="D2" s="496"/>
      <c r="E2" s="497"/>
    </row>
    <row r="3" spans="1:5" ht="18">
      <c r="A3" s="498" t="s">
        <v>1187</v>
      </c>
      <c r="B3" s="499"/>
      <c r="C3" s="499"/>
      <c r="D3" s="499"/>
      <c r="E3" s="500"/>
    </row>
    <row r="4" spans="1:5" ht="15.75">
      <c r="A4" s="501" t="s">
        <v>1043</v>
      </c>
      <c r="B4" s="501"/>
      <c r="C4" s="501"/>
      <c r="D4" s="501"/>
      <c r="E4" s="501"/>
    </row>
    <row r="5" spans="1:5" ht="30.75" customHeight="1">
      <c r="A5" s="65" t="s">
        <v>1018</v>
      </c>
      <c r="B5" s="65" t="s">
        <v>1002</v>
      </c>
      <c r="C5" s="51" t="s">
        <v>1028</v>
      </c>
      <c r="D5" s="51" t="s">
        <v>1029</v>
      </c>
      <c r="E5" s="51" t="s">
        <v>1044</v>
      </c>
    </row>
    <row r="6" spans="1:5" ht="12.75" hidden="1">
      <c r="A6" s="53" t="s">
        <v>27</v>
      </c>
      <c r="B6" s="54"/>
      <c r="C6" s="53" t="s">
        <v>1003</v>
      </c>
      <c r="D6" s="54"/>
      <c r="E6" s="55"/>
    </row>
    <row r="7" spans="1:5" ht="12.75" hidden="1">
      <c r="A7" s="53" t="s">
        <v>1018</v>
      </c>
      <c r="B7" s="53" t="s">
        <v>1002</v>
      </c>
      <c r="C7" s="56" t="s">
        <v>671</v>
      </c>
      <c r="D7" s="122" t="s">
        <v>120</v>
      </c>
      <c r="E7" s="123" t="s">
        <v>1030</v>
      </c>
    </row>
    <row r="8" spans="1:5" ht="12.75">
      <c r="A8" s="202" t="s">
        <v>137</v>
      </c>
      <c r="B8" s="44" t="s">
        <v>677</v>
      </c>
      <c r="C8" s="44">
        <v>0.20266107800000002</v>
      </c>
      <c r="D8" s="45"/>
      <c r="E8" s="46">
        <v>0.20266107800000002</v>
      </c>
    </row>
    <row r="9" spans="1:5" ht="12.75">
      <c r="A9" s="203"/>
      <c r="B9" s="57" t="s">
        <v>689</v>
      </c>
      <c r="C9" s="47">
        <v>4.297957417</v>
      </c>
      <c r="D9" s="48"/>
      <c r="E9" s="49">
        <v>4.297957417</v>
      </c>
    </row>
    <row r="10" spans="1:5" ht="12.75">
      <c r="A10" s="203"/>
      <c r="B10" s="57" t="s">
        <v>670</v>
      </c>
      <c r="C10" s="47">
        <v>11.233243747</v>
      </c>
      <c r="D10" s="48">
        <v>550.11823973</v>
      </c>
      <c r="E10" s="49">
        <v>561.351483477</v>
      </c>
    </row>
    <row r="11" spans="1:5" ht="12.75">
      <c r="A11" s="203"/>
      <c r="B11" s="57" t="s">
        <v>151</v>
      </c>
      <c r="C11" s="47"/>
      <c r="D11" s="48">
        <v>0.86135941</v>
      </c>
      <c r="E11" s="49">
        <v>0.86135941</v>
      </c>
    </row>
    <row r="12" spans="1:5" ht="12.75">
      <c r="A12" s="203"/>
      <c r="B12" s="57" t="s">
        <v>160</v>
      </c>
      <c r="C12" s="47">
        <v>8.554656881000001</v>
      </c>
      <c r="D12" s="48">
        <v>37.27580259</v>
      </c>
      <c r="E12" s="49">
        <v>45.830459471</v>
      </c>
    </row>
    <row r="13" spans="1:5" ht="12.75">
      <c r="A13" s="203"/>
      <c r="B13" s="57" t="s">
        <v>599</v>
      </c>
      <c r="C13" s="47"/>
      <c r="D13" s="48">
        <v>0</v>
      </c>
      <c r="E13" s="49">
        <v>0</v>
      </c>
    </row>
    <row r="14" spans="1:5" ht="12.75">
      <c r="A14" s="203"/>
      <c r="B14" s="57" t="s">
        <v>604</v>
      </c>
      <c r="C14" s="47">
        <v>50.859011303</v>
      </c>
      <c r="D14" s="48">
        <v>49.69120126999999</v>
      </c>
      <c r="E14" s="49">
        <v>100.550212573</v>
      </c>
    </row>
    <row r="15" spans="1:5" ht="12.75">
      <c r="A15" s="203"/>
      <c r="B15" s="57" t="s">
        <v>631</v>
      </c>
      <c r="C15" s="47"/>
      <c r="D15" s="48">
        <v>0</v>
      </c>
      <c r="E15" s="49">
        <v>0</v>
      </c>
    </row>
    <row r="16" spans="1:5" ht="12.75" hidden="1">
      <c r="A16" s="203"/>
      <c r="B16" s="57" t="s">
        <v>642</v>
      </c>
      <c r="C16" s="47"/>
      <c r="D16" s="48">
        <v>37.645262439999996</v>
      </c>
      <c r="E16" s="49">
        <v>37.645262439999996</v>
      </c>
    </row>
    <row r="17" spans="1:5" ht="12.75">
      <c r="A17" s="203"/>
      <c r="B17" s="57" t="s">
        <v>845</v>
      </c>
      <c r="C17" s="47">
        <v>1.059566204</v>
      </c>
      <c r="D17" s="48"/>
      <c r="E17" s="49">
        <v>1.059566204</v>
      </c>
    </row>
    <row r="18" spans="1:5" ht="12.75">
      <c r="A18" s="203"/>
      <c r="B18" s="57" t="s">
        <v>851</v>
      </c>
      <c r="C18" s="47"/>
      <c r="D18" s="48"/>
      <c r="E18" s="49"/>
    </row>
    <row r="19" spans="1:5" ht="12.75" hidden="1">
      <c r="A19" s="203"/>
      <c r="B19" s="57" t="s">
        <v>658</v>
      </c>
      <c r="C19" s="47">
        <v>0.15</v>
      </c>
      <c r="D19" s="48">
        <v>175.227034</v>
      </c>
      <c r="E19" s="49">
        <v>175.377034</v>
      </c>
    </row>
    <row r="20" spans="1:5" ht="12.75">
      <c r="A20" s="203"/>
      <c r="B20" s="57" t="s">
        <v>862</v>
      </c>
      <c r="C20" s="47"/>
      <c r="D20" s="48"/>
      <c r="E20" s="49"/>
    </row>
    <row r="21" spans="1:5" ht="12.75" hidden="1">
      <c r="A21" s="203"/>
      <c r="B21" s="57" t="s">
        <v>1154</v>
      </c>
      <c r="C21" s="47">
        <v>10</v>
      </c>
      <c r="D21" s="48"/>
      <c r="E21" s="49">
        <v>10</v>
      </c>
    </row>
    <row r="22" spans="1:5" ht="12.75">
      <c r="A22" s="203"/>
      <c r="B22" s="57" t="s">
        <v>669</v>
      </c>
      <c r="C22" s="47">
        <v>138.310961815</v>
      </c>
      <c r="D22" s="48"/>
      <c r="E22" s="49">
        <v>138.310961815</v>
      </c>
    </row>
    <row r="23" spans="1:5" ht="12.75">
      <c r="A23" s="203"/>
      <c r="B23" s="57" t="s">
        <v>948</v>
      </c>
      <c r="C23" s="47">
        <v>294.3495723</v>
      </c>
      <c r="D23" s="48"/>
      <c r="E23" s="49">
        <v>294.3495723</v>
      </c>
    </row>
    <row r="24" spans="1:5" ht="12.75">
      <c r="A24" s="56" t="s">
        <v>1052</v>
      </c>
      <c r="B24" s="54"/>
      <c r="C24" s="44">
        <v>519.017630745</v>
      </c>
      <c r="D24" s="45">
        <v>850.81889944</v>
      </c>
      <c r="E24" s="46">
        <v>1369.836530185</v>
      </c>
    </row>
    <row r="25" spans="1:5" ht="12.75">
      <c r="A25" s="202" t="s">
        <v>182</v>
      </c>
      <c r="B25" s="56" t="s">
        <v>180</v>
      </c>
      <c r="C25" s="44">
        <v>9.14926857</v>
      </c>
      <c r="D25" s="45">
        <v>1556.0028636912668</v>
      </c>
      <c r="E25" s="46">
        <v>1565.1521322612668</v>
      </c>
    </row>
    <row r="26" spans="1:5" ht="12.75">
      <c r="A26" s="203"/>
      <c r="B26" s="57" t="s">
        <v>1035</v>
      </c>
      <c r="C26" s="47"/>
      <c r="D26" s="48">
        <v>0</v>
      </c>
      <c r="E26" s="49">
        <v>0</v>
      </c>
    </row>
    <row r="27" spans="1:5" ht="12.75" hidden="1">
      <c r="A27" s="203"/>
      <c r="B27" s="57" t="s">
        <v>711</v>
      </c>
      <c r="C27" s="47">
        <v>15.840269531</v>
      </c>
      <c r="D27" s="48"/>
      <c r="E27" s="49">
        <v>15.840269531</v>
      </c>
    </row>
    <row r="28" spans="1:5" ht="12.75">
      <c r="A28" s="203"/>
      <c r="B28" s="57" t="s">
        <v>397</v>
      </c>
      <c r="C28" s="47">
        <v>3.25902152</v>
      </c>
      <c r="D28" s="48">
        <v>91.30018633</v>
      </c>
      <c r="E28" s="49">
        <v>94.55920785</v>
      </c>
    </row>
    <row r="29" spans="1:5" ht="12.75">
      <c r="A29" s="203"/>
      <c r="B29" s="57" t="s">
        <v>422</v>
      </c>
      <c r="C29" s="47">
        <v>4.936795581</v>
      </c>
      <c r="D29" s="48">
        <v>847.94957512</v>
      </c>
      <c r="E29" s="49">
        <v>852.8863707009999</v>
      </c>
    </row>
    <row r="30" spans="1:5" ht="12.75">
      <c r="A30" s="203"/>
      <c r="B30" s="57" t="s">
        <v>512</v>
      </c>
      <c r="C30" s="47"/>
      <c r="D30" s="48">
        <v>73.67680152</v>
      </c>
      <c r="E30" s="49">
        <v>73.67680152</v>
      </c>
    </row>
    <row r="31" spans="1:5" ht="12.75">
      <c r="A31" s="203"/>
      <c r="B31" s="57" t="s">
        <v>541</v>
      </c>
      <c r="C31" s="47"/>
      <c r="D31" s="48">
        <v>655.7286238999999</v>
      </c>
      <c r="E31" s="49">
        <v>655.7286238999999</v>
      </c>
    </row>
    <row r="32" spans="1:5" ht="12.75">
      <c r="A32" s="203"/>
      <c r="B32" s="57" t="s">
        <v>555</v>
      </c>
      <c r="C32" s="47"/>
      <c r="D32" s="48">
        <v>8.30826942</v>
      </c>
      <c r="E32" s="49">
        <v>8.30826942</v>
      </c>
    </row>
    <row r="33" spans="1:5" ht="12.75">
      <c r="A33" s="203"/>
      <c r="B33" s="57" t="s">
        <v>585</v>
      </c>
      <c r="C33" s="47"/>
      <c r="D33" s="48">
        <v>9.52293137</v>
      </c>
      <c r="E33" s="49">
        <v>9.52293137</v>
      </c>
    </row>
    <row r="34" spans="1:5" ht="12.75">
      <c r="A34" s="203"/>
      <c r="B34" s="57" t="s">
        <v>903</v>
      </c>
      <c r="C34" s="47">
        <v>1.109193</v>
      </c>
      <c r="D34" s="48"/>
      <c r="E34" s="49">
        <v>1.109193</v>
      </c>
    </row>
    <row r="35" spans="1:5" ht="12.75">
      <c r="A35" s="203"/>
      <c r="B35" s="57" t="s">
        <v>923</v>
      </c>
      <c r="C35" s="47"/>
      <c r="D35" s="48"/>
      <c r="E35" s="49"/>
    </row>
    <row r="36" spans="1:5" ht="12.75" hidden="1">
      <c r="A36" s="203"/>
      <c r="B36" s="57" t="s">
        <v>927</v>
      </c>
      <c r="C36" s="47">
        <v>2.20246237</v>
      </c>
      <c r="D36" s="48"/>
      <c r="E36" s="49">
        <v>2.20246237</v>
      </c>
    </row>
    <row r="37" spans="1:5" ht="12.75">
      <c r="A37" s="203"/>
      <c r="B37" s="57" t="s">
        <v>994</v>
      </c>
      <c r="C37" s="47">
        <v>14.6195</v>
      </c>
      <c r="D37" s="48"/>
      <c r="E37" s="49">
        <v>14.6195</v>
      </c>
    </row>
    <row r="38" spans="1:5" ht="12.75">
      <c r="A38" s="56" t="s">
        <v>1053</v>
      </c>
      <c r="B38" s="54"/>
      <c r="C38" s="44">
        <v>51.116510572</v>
      </c>
      <c r="D38" s="45">
        <v>3242.4892513512673</v>
      </c>
      <c r="E38" s="46">
        <v>3293.605761923267</v>
      </c>
    </row>
    <row r="39" spans="1:5" ht="12.75">
      <c r="A39" s="84" t="s">
        <v>1030</v>
      </c>
      <c r="B39" s="279"/>
      <c r="C39" s="85">
        <v>570.1341413170001</v>
      </c>
      <c r="D39" s="86">
        <v>4093.3081507912675</v>
      </c>
      <c r="E39" s="87">
        <v>4663.442292108267</v>
      </c>
    </row>
    <row r="40" spans="3:5" ht="12.75">
      <c r="C40"/>
      <c r="D40"/>
      <c r="E40"/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.75" top="0.4" bottom="0.61" header="0.18" footer="0.4"/>
  <pageSetup firstPageNumber="9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60" zoomScalePageLayoutView="0" workbookViewId="0" topLeftCell="A1">
      <selection activeCell="A1" sqref="A1:K1"/>
    </sheetView>
  </sheetViews>
  <sheetFormatPr defaultColWidth="9.140625" defaultRowHeight="12.75"/>
  <cols>
    <col min="1" max="1" width="17.421875" style="50" customWidth="1"/>
    <col min="2" max="2" width="15.57421875" style="50" customWidth="1"/>
    <col min="3" max="6" width="25.57421875" style="50" customWidth="1"/>
    <col min="7" max="7" width="24.8515625" style="50" hidden="1" customWidth="1"/>
    <col min="8" max="10" width="25.57421875" style="50" customWidth="1"/>
    <col min="11" max="11" width="18.00390625" style="50" customWidth="1"/>
    <col min="12" max="16384" width="9.140625" style="50" customWidth="1"/>
  </cols>
  <sheetData>
    <row r="1" spans="1:11" s="60" customFormat="1" ht="18">
      <c r="A1" s="506" t="s">
        <v>1054</v>
      </c>
      <c r="B1" s="430"/>
      <c r="C1" s="430"/>
      <c r="D1" s="430"/>
      <c r="E1" s="430"/>
      <c r="F1" s="430"/>
      <c r="G1" s="430"/>
      <c r="H1" s="430"/>
      <c r="I1" s="507"/>
      <c r="J1" s="508"/>
      <c r="K1" s="509"/>
    </row>
    <row r="2" spans="1:11" s="60" customFormat="1" ht="18">
      <c r="A2" s="506" t="s">
        <v>1039</v>
      </c>
      <c r="B2" s="430"/>
      <c r="C2" s="430"/>
      <c r="D2" s="430"/>
      <c r="E2" s="430"/>
      <c r="F2" s="430"/>
      <c r="G2" s="430"/>
      <c r="H2" s="430"/>
      <c r="I2" s="507"/>
      <c r="J2" s="508"/>
      <c r="K2" s="509"/>
    </row>
    <row r="3" spans="1:11" s="60" customFormat="1" ht="18">
      <c r="A3" s="506" t="s">
        <v>1187</v>
      </c>
      <c r="B3" s="430"/>
      <c r="C3" s="430"/>
      <c r="D3" s="430"/>
      <c r="E3" s="430"/>
      <c r="F3" s="430"/>
      <c r="G3" s="430"/>
      <c r="H3" s="430"/>
      <c r="I3" s="507"/>
      <c r="J3" s="508"/>
      <c r="K3" s="509"/>
    </row>
    <row r="4" spans="1:11" s="201" customFormat="1" ht="15.75">
      <c r="A4" s="502" t="s">
        <v>1043</v>
      </c>
      <c r="B4" s="434"/>
      <c r="C4" s="434"/>
      <c r="D4" s="434"/>
      <c r="E4" s="434"/>
      <c r="F4" s="434"/>
      <c r="G4" s="434"/>
      <c r="H4" s="434"/>
      <c r="I4" s="503"/>
      <c r="J4" s="504"/>
      <c r="K4" s="505"/>
    </row>
    <row r="5" spans="1:11" ht="39" customHeight="1">
      <c r="A5" s="61" t="s">
        <v>1055</v>
      </c>
      <c r="B5" s="61" t="s">
        <v>1003</v>
      </c>
      <c r="C5" s="62" t="s">
        <v>1046</v>
      </c>
      <c r="D5" s="63" t="s">
        <v>1047</v>
      </c>
      <c r="E5" s="63" t="s">
        <v>1082</v>
      </c>
      <c r="F5" s="63" t="s">
        <v>1049</v>
      </c>
      <c r="G5" s="63" t="s">
        <v>1056</v>
      </c>
      <c r="H5" s="64" t="s">
        <v>1024</v>
      </c>
      <c r="I5" s="64" t="s">
        <v>1034</v>
      </c>
      <c r="J5" s="64" t="s">
        <v>1190</v>
      </c>
      <c r="K5" s="61" t="s">
        <v>1030</v>
      </c>
    </row>
    <row r="6" spans="1:11" s="94" customFormat="1" ht="12.75" hidden="1">
      <c r="A6" s="53" t="s">
        <v>27</v>
      </c>
      <c r="B6" s="54"/>
      <c r="C6" s="53" t="s">
        <v>117</v>
      </c>
      <c r="D6" s="54"/>
      <c r="E6" s="54"/>
      <c r="F6" s="54"/>
      <c r="G6" s="54"/>
      <c r="H6" s="54"/>
      <c r="I6" s="54"/>
      <c r="J6" s="54"/>
      <c r="K6" s="55"/>
    </row>
    <row r="7" spans="1:11" s="94" customFormat="1" ht="12.75" hidden="1">
      <c r="A7" s="53" t="s">
        <v>1018</v>
      </c>
      <c r="B7" s="53" t="s">
        <v>1003</v>
      </c>
      <c r="C7" s="56" t="s">
        <v>1175</v>
      </c>
      <c r="D7" s="122" t="s">
        <v>273</v>
      </c>
      <c r="E7" s="122" t="s">
        <v>1082</v>
      </c>
      <c r="F7" s="122" t="s">
        <v>131</v>
      </c>
      <c r="G7" s="122" t="s">
        <v>1021</v>
      </c>
      <c r="H7" s="122" t="s">
        <v>1024</v>
      </c>
      <c r="I7" s="122" t="s">
        <v>29</v>
      </c>
      <c r="J7" s="122" t="s">
        <v>1190</v>
      </c>
      <c r="K7" s="123" t="s">
        <v>1030</v>
      </c>
    </row>
    <row r="8" spans="1:11" s="100" customFormat="1" ht="24.75" customHeight="1">
      <c r="A8" s="124" t="s">
        <v>137</v>
      </c>
      <c r="B8" s="327" t="s">
        <v>671</v>
      </c>
      <c r="C8" s="319"/>
      <c r="D8" s="320">
        <v>118.015104729</v>
      </c>
      <c r="E8" s="320"/>
      <c r="F8" s="320">
        <v>67.366656008</v>
      </c>
      <c r="G8" s="320"/>
      <c r="H8" s="320">
        <v>323.635870008</v>
      </c>
      <c r="I8" s="320"/>
      <c r="J8" s="320">
        <v>10</v>
      </c>
      <c r="K8" s="321">
        <v>519.017630745</v>
      </c>
    </row>
    <row r="9" spans="1:11" s="100" customFormat="1" ht="24.75" customHeight="1">
      <c r="A9" s="125"/>
      <c r="B9" s="328" t="s">
        <v>120</v>
      </c>
      <c r="C9" s="322"/>
      <c r="D9" s="323">
        <v>500</v>
      </c>
      <c r="E9" s="323">
        <v>175.227034</v>
      </c>
      <c r="F9" s="323">
        <v>0</v>
      </c>
      <c r="G9" s="323"/>
      <c r="H9" s="323">
        <v>175.59186544000002</v>
      </c>
      <c r="I9" s="323"/>
      <c r="J9" s="323"/>
      <c r="K9" s="324">
        <v>850.81889944</v>
      </c>
    </row>
    <row r="10" spans="1:11" s="104" customFormat="1" ht="24.75" customHeight="1">
      <c r="A10" s="126" t="s">
        <v>1052</v>
      </c>
      <c r="B10" s="127"/>
      <c r="C10" s="329"/>
      <c r="D10" s="281">
        <v>618.015104729</v>
      </c>
      <c r="E10" s="281">
        <v>175.227034</v>
      </c>
      <c r="F10" s="281">
        <v>67.366656008</v>
      </c>
      <c r="G10" s="281"/>
      <c r="H10" s="281">
        <v>499.227735448</v>
      </c>
      <c r="I10" s="281"/>
      <c r="J10" s="281">
        <v>10</v>
      </c>
      <c r="K10" s="330">
        <v>1369.836530185</v>
      </c>
    </row>
    <row r="11" spans="1:11" s="100" customFormat="1" ht="24.75" customHeight="1">
      <c r="A11" s="124" t="s">
        <v>182</v>
      </c>
      <c r="B11" s="327" t="s">
        <v>671</v>
      </c>
      <c r="C11" s="325">
        <v>2.20246237</v>
      </c>
      <c r="D11" s="280">
        <v>13.048724983</v>
      </c>
      <c r="E11" s="280"/>
      <c r="F11" s="280">
        <v>12.87206357</v>
      </c>
      <c r="G11" s="280"/>
      <c r="H11" s="280">
        <v>22.993259649</v>
      </c>
      <c r="I11" s="280"/>
      <c r="J11" s="280"/>
      <c r="K11" s="326">
        <v>51.116510571999996</v>
      </c>
    </row>
    <row r="12" spans="1:11" s="100" customFormat="1" ht="24.75" customHeight="1">
      <c r="A12" s="125"/>
      <c r="B12" s="328" t="s">
        <v>120</v>
      </c>
      <c r="C12" s="322"/>
      <c r="D12" s="323">
        <v>1890.9700824463027</v>
      </c>
      <c r="E12" s="323"/>
      <c r="F12" s="323">
        <v>110.29800630000001</v>
      </c>
      <c r="G12" s="323"/>
      <c r="H12" s="323">
        <v>535.0450633900002</v>
      </c>
      <c r="I12" s="323">
        <v>655.7286238999999</v>
      </c>
      <c r="J12" s="323">
        <v>50.447475314963775</v>
      </c>
      <c r="K12" s="324">
        <v>3242.489251351267</v>
      </c>
    </row>
    <row r="13" spans="1:11" s="104" customFormat="1" ht="24.75" customHeight="1">
      <c r="A13" s="126" t="s">
        <v>1053</v>
      </c>
      <c r="B13" s="127"/>
      <c r="C13" s="329">
        <v>2.20246237</v>
      </c>
      <c r="D13" s="281">
        <v>1904.0188074293028</v>
      </c>
      <c r="E13" s="281"/>
      <c r="F13" s="281">
        <v>123.17006987</v>
      </c>
      <c r="G13" s="281"/>
      <c r="H13" s="281">
        <v>558.0383230390003</v>
      </c>
      <c r="I13" s="281">
        <v>655.7286238999999</v>
      </c>
      <c r="J13" s="281">
        <v>50.447475314963775</v>
      </c>
      <c r="K13" s="330">
        <v>3293.605761923267</v>
      </c>
    </row>
    <row r="14" spans="1:11" s="104" customFormat="1" ht="24.75" customHeight="1">
      <c r="A14" s="129" t="s">
        <v>1030</v>
      </c>
      <c r="B14" s="130"/>
      <c r="C14" s="331">
        <v>2.20246237</v>
      </c>
      <c r="D14" s="332">
        <v>2522.033912158303</v>
      </c>
      <c r="E14" s="332">
        <v>175.227034</v>
      </c>
      <c r="F14" s="332">
        <v>190.53672587800003</v>
      </c>
      <c r="G14" s="332"/>
      <c r="H14" s="332">
        <v>1057.2660584870002</v>
      </c>
      <c r="I14" s="332">
        <v>655.7286238999999</v>
      </c>
      <c r="J14" s="332">
        <v>60.447475314963775</v>
      </c>
      <c r="K14" s="333">
        <v>4663.442292108267</v>
      </c>
    </row>
  </sheetData>
  <sheetProtection/>
  <mergeCells count="4">
    <mergeCell ref="A4:K4"/>
    <mergeCell ref="A1:K1"/>
    <mergeCell ref="A2:K2"/>
    <mergeCell ref="A3:K3"/>
  </mergeCells>
  <printOptions gridLines="1" horizontalCentered="1"/>
  <pageMargins left="0.37" right="0.2" top="0.52" bottom="0.77" header="0.27" footer="0.5"/>
  <pageSetup firstPageNumber="10" useFirstPageNumber="1" horizontalDpi="600" verticalDpi="600" orientation="landscape" scale="82" r:id="rId1"/>
  <headerFooter alignWithMargins="0">
    <oddFooter>&amp;L&amp;Z&amp;F&amp;R&amp;P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60" zoomScalePageLayoutView="0" workbookViewId="0" topLeftCell="A1">
      <selection activeCell="A1" sqref="A1:Q42"/>
    </sheetView>
  </sheetViews>
  <sheetFormatPr defaultColWidth="11.57421875" defaultRowHeight="12.75"/>
  <cols>
    <col min="1" max="1" width="18.28125" style="50" customWidth="1"/>
    <col min="2" max="2" width="14.140625" style="50" customWidth="1"/>
    <col min="3" max="3" width="11.7109375" style="50" customWidth="1"/>
    <col min="4" max="4" width="10.7109375" style="50" customWidth="1"/>
    <col min="5" max="5" width="10.8515625" style="50" customWidth="1"/>
    <col min="6" max="6" width="9.421875" style="50" hidden="1" customWidth="1"/>
    <col min="7" max="7" width="12.28125" style="50" customWidth="1"/>
    <col min="8" max="8" width="11.57421875" style="50" customWidth="1"/>
    <col min="9" max="9" width="7.8515625" style="50" customWidth="1"/>
    <col min="10" max="10" width="10.00390625" style="50" customWidth="1"/>
    <col min="11" max="11" width="13.28125" style="50" customWidth="1"/>
    <col min="12" max="12" width="10.57421875" style="50" customWidth="1"/>
    <col min="13" max="13" width="13.28125" style="50" customWidth="1"/>
    <col min="14" max="14" width="9.421875" style="50" customWidth="1"/>
    <col min="15" max="15" width="13.00390625" style="50" customWidth="1"/>
    <col min="16" max="17" width="10.57421875" style="50" customWidth="1"/>
    <col min="18" max="16384" width="11.57421875" style="50" customWidth="1"/>
  </cols>
  <sheetData>
    <row r="1" spans="1:17" ht="18.75" customHeight="1">
      <c r="A1" s="436" t="s">
        <v>1045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1"/>
      <c r="O1" s="511"/>
      <c r="P1" s="509"/>
      <c r="Q1" s="509"/>
    </row>
    <row r="2" spans="1:17" ht="18.75" customHeight="1">
      <c r="A2" s="436" t="s">
        <v>1039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1"/>
      <c r="O2" s="511"/>
      <c r="P2" s="509"/>
      <c r="Q2" s="509"/>
    </row>
    <row r="3" spans="1:17" ht="18.75" customHeight="1">
      <c r="A3" s="436" t="s">
        <v>1187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1"/>
      <c r="O3" s="511"/>
      <c r="P3" s="509"/>
      <c r="Q3" s="509"/>
    </row>
    <row r="4" spans="1:17" ht="18.75" customHeight="1" thickBot="1">
      <c r="A4" s="512" t="s">
        <v>1043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4"/>
      <c r="P4" s="515"/>
      <c r="Q4" s="515"/>
    </row>
    <row r="5" spans="1:17" ht="15.75" customHeight="1">
      <c r="A5" s="521" t="s">
        <v>1018</v>
      </c>
      <c r="B5" s="523" t="s">
        <v>1002</v>
      </c>
      <c r="C5" s="518" t="s">
        <v>1028</v>
      </c>
      <c r="D5" s="519"/>
      <c r="E5" s="519"/>
      <c r="F5" s="519"/>
      <c r="G5" s="519"/>
      <c r="H5" s="519"/>
      <c r="I5" s="520"/>
      <c r="J5" s="518" t="s">
        <v>1029</v>
      </c>
      <c r="K5" s="519"/>
      <c r="L5" s="519"/>
      <c r="M5" s="519"/>
      <c r="N5" s="519"/>
      <c r="O5" s="519"/>
      <c r="P5" s="520"/>
      <c r="Q5" s="516" t="s">
        <v>1030</v>
      </c>
    </row>
    <row r="6" spans="1:17" s="59" customFormat="1" ht="33.75" customHeight="1" thickBot="1">
      <c r="A6" s="522"/>
      <c r="B6" s="524"/>
      <c r="C6" s="252" t="s">
        <v>1046</v>
      </c>
      <c r="D6" s="58" t="s">
        <v>1047</v>
      </c>
      <c r="E6" s="58" t="s">
        <v>1049</v>
      </c>
      <c r="F6" s="58" t="s">
        <v>116</v>
      </c>
      <c r="G6" s="58" t="s">
        <v>1024</v>
      </c>
      <c r="H6" s="58" t="s">
        <v>1190</v>
      </c>
      <c r="I6" s="253" t="s">
        <v>1050</v>
      </c>
      <c r="J6" s="252" t="s">
        <v>1047</v>
      </c>
      <c r="K6" s="58" t="s">
        <v>1082</v>
      </c>
      <c r="L6" s="58" t="s">
        <v>1049</v>
      </c>
      <c r="M6" s="58" t="s">
        <v>1024</v>
      </c>
      <c r="N6" s="58" t="s">
        <v>1034</v>
      </c>
      <c r="O6" s="58" t="s">
        <v>1190</v>
      </c>
      <c r="P6" s="253" t="s">
        <v>1051</v>
      </c>
      <c r="Q6" s="517"/>
    </row>
    <row r="7" spans="1:17" s="94" customFormat="1" ht="13.5" hidden="1" thickBot="1">
      <c r="A7" s="350" t="s">
        <v>27</v>
      </c>
      <c r="B7" s="351"/>
      <c r="C7" s="337" t="s">
        <v>1003</v>
      </c>
      <c r="D7" s="337" t="s">
        <v>117</v>
      </c>
      <c r="E7" s="338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40"/>
      <c r="Q7" s="340"/>
    </row>
    <row r="8" spans="1:17" s="94" customFormat="1" ht="13.5" hidden="1" thickBot="1">
      <c r="A8" s="262"/>
      <c r="B8" s="235"/>
      <c r="C8" s="338" t="s">
        <v>671</v>
      </c>
      <c r="D8" s="339"/>
      <c r="E8" s="339"/>
      <c r="F8" s="339"/>
      <c r="G8" s="339"/>
      <c r="H8" s="340"/>
      <c r="I8" s="341" t="s">
        <v>1066</v>
      </c>
      <c r="J8" s="347" t="s">
        <v>120</v>
      </c>
      <c r="K8" s="339"/>
      <c r="L8" s="339"/>
      <c r="M8" s="339"/>
      <c r="N8" s="339"/>
      <c r="O8" s="340"/>
      <c r="P8" s="348" t="s">
        <v>1067</v>
      </c>
      <c r="Q8" s="348" t="s">
        <v>1030</v>
      </c>
    </row>
    <row r="9" spans="1:17" s="94" customFormat="1" ht="13.5" hidden="1" thickBot="1">
      <c r="A9" s="254" t="s">
        <v>1018</v>
      </c>
      <c r="B9" s="53" t="s">
        <v>1002</v>
      </c>
      <c r="C9" s="338" t="s">
        <v>1175</v>
      </c>
      <c r="D9" s="343" t="s">
        <v>273</v>
      </c>
      <c r="E9" s="343" t="s">
        <v>131</v>
      </c>
      <c r="F9" s="343" t="s">
        <v>1021</v>
      </c>
      <c r="G9" s="343" t="s">
        <v>1024</v>
      </c>
      <c r="H9" s="344" t="s">
        <v>1190</v>
      </c>
      <c r="I9" s="342"/>
      <c r="J9" s="347" t="s">
        <v>273</v>
      </c>
      <c r="K9" s="343" t="s">
        <v>1082</v>
      </c>
      <c r="L9" s="343" t="s">
        <v>131</v>
      </c>
      <c r="M9" s="343" t="s">
        <v>1024</v>
      </c>
      <c r="N9" s="343" t="s">
        <v>29</v>
      </c>
      <c r="O9" s="344" t="s">
        <v>1190</v>
      </c>
      <c r="P9" s="349"/>
      <c r="Q9" s="349"/>
    </row>
    <row r="10" spans="1:17" s="100" customFormat="1" ht="18.75" customHeight="1">
      <c r="A10" s="263" t="s">
        <v>137</v>
      </c>
      <c r="B10" s="124" t="s">
        <v>677</v>
      </c>
      <c r="C10" s="334"/>
      <c r="D10" s="335"/>
      <c r="E10" s="335"/>
      <c r="F10" s="335"/>
      <c r="G10" s="335">
        <v>0.20266107800000002</v>
      </c>
      <c r="H10" s="335"/>
      <c r="I10" s="336">
        <v>0.20266107800000002</v>
      </c>
      <c r="J10" s="345"/>
      <c r="K10" s="335"/>
      <c r="L10" s="335"/>
      <c r="M10" s="335"/>
      <c r="N10" s="335"/>
      <c r="O10" s="335"/>
      <c r="P10" s="336"/>
      <c r="Q10" s="336">
        <v>0.20266107800000002</v>
      </c>
    </row>
    <row r="11" spans="1:17" s="100" customFormat="1" ht="18.75" customHeight="1">
      <c r="A11" s="264"/>
      <c r="B11" s="128" t="s">
        <v>689</v>
      </c>
      <c r="C11" s="257"/>
      <c r="D11" s="251"/>
      <c r="E11" s="251"/>
      <c r="F11" s="251"/>
      <c r="G11" s="251">
        <v>4.297957417</v>
      </c>
      <c r="H11" s="251"/>
      <c r="I11" s="258">
        <v>4.297957417</v>
      </c>
      <c r="J11" s="135"/>
      <c r="K11" s="251"/>
      <c r="L11" s="251"/>
      <c r="M11" s="251"/>
      <c r="N11" s="251"/>
      <c r="O11" s="251"/>
      <c r="P11" s="258"/>
      <c r="Q11" s="258">
        <v>4.297957417</v>
      </c>
    </row>
    <row r="12" spans="1:17" s="100" customFormat="1" ht="18.75" customHeight="1">
      <c r="A12" s="264"/>
      <c r="B12" s="128" t="s">
        <v>670</v>
      </c>
      <c r="C12" s="257"/>
      <c r="D12" s="251"/>
      <c r="E12" s="251"/>
      <c r="F12" s="251"/>
      <c r="G12" s="251">
        <v>11.233243747</v>
      </c>
      <c r="H12" s="251"/>
      <c r="I12" s="258">
        <v>11.233243747</v>
      </c>
      <c r="J12" s="135">
        <v>500</v>
      </c>
      <c r="K12" s="251"/>
      <c r="L12" s="251">
        <v>0</v>
      </c>
      <c r="M12" s="251">
        <v>50.11823973</v>
      </c>
      <c r="N12" s="251"/>
      <c r="O12" s="251"/>
      <c r="P12" s="258">
        <v>550.11823973</v>
      </c>
      <c r="Q12" s="258">
        <v>561.351483477</v>
      </c>
    </row>
    <row r="13" spans="1:17" s="100" customFormat="1" ht="18.75" customHeight="1">
      <c r="A13" s="264"/>
      <c r="B13" s="128" t="s">
        <v>151</v>
      </c>
      <c r="C13" s="257"/>
      <c r="D13" s="251"/>
      <c r="E13" s="251"/>
      <c r="F13" s="251"/>
      <c r="G13" s="251"/>
      <c r="H13" s="251"/>
      <c r="I13" s="258"/>
      <c r="J13" s="135"/>
      <c r="K13" s="251"/>
      <c r="L13" s="251"/>
      <c r="M13" s="251">
        <v>0.86135941</v>
      </c>
      <c r="N13" s="251"/>
      <c r="O13" s="251"/>
      <c r="P13" s="258">
        <v>0.86135941</v>
      </c>
      <c r="Q13" s="258">
        <v>0.86135941</v>
      </c>
    </row>
    <row r="14" spans="1:17" s="100" customFormat="1" ht="18.75" customHeight="1">
      <c r="A14" s="264"/>
      <c r="B14" s="128" t="s">
        <v>160</v>
      </c>
      <c r="C14" s="257"/>
      <c r="D14" s="251"/>
      <c r="E14" s="251">
        <v>3.476757008</v>
      </c>
      <c r="F14" s="251"/>
      <c r="G14" s="251">
        <v>5.077899873000001</v>
      </c>
      <c r="H14" s="251"/>
      <c r="I14" s="258">
        <v>8.554656881</v>
      </c>
      <c r="J14" s="135"/>
      <c r="K14" s="251"/>
      <c r="L14" s="251"/>
      <c r="M14" s="251">
        <v>37.27580259</v>
      </c>
      <c r="N14" s="251"/>
      <c r="O14" s="251"/>
      <c r="P14" s="258">
        <v>37.27580259</v>
      </c>
      <c r="Q14" s="258">
        <v>45.830459471</v>
      </c>
    </row>
    <row r="15" spans="1:17" s="100" customFormat="1" ht="18.75" customHeight="1">
      <c r="A15" s="264"/>
      <c r="B15" s="128" t="s">
        <v>599</v>
      </c>
      <c r="C15" s="257"/>
      <c r="D15" s="251"/>
      <c r="E15" s="251"/>
      <c r="F15" s="251"/>
      <c r="G15" s="251"/>
      <c r="H15" s="251"/>
      <c r="I15" s="258"/>
      <c r="J15" s="135"/>
      <c r="K15" s="251"/>
      <c r="L15" s="251"/>
      <c r="M15" s="251">
        <v>0</v>
      </c>
      <c r="N15" s="251"/>
      <c r="O15" s="251"/>
      <c r="P15" s="258">
        <v>0</v>
      </c>
      <c r="Q15" s="258">
        <v>0</v>
      </c>
    </row>
    <row r="16" spans="1:17" s="100" customFormat="1" ht="18.75" customHeight="1">
      <c r="A16" s="264"/>
      <c r="B16" s="128" t="s">
        <v>604</v>
      </c>
      <c r="C16" s="257"/>
      <c r="D16" s="251"/>
      <c r="E16" s="251"/>
      <c r="F16" s="251"/>
      <c r="G16" s="251">
        <v>50.859011303</v>
      </c>
      <c r="H16" s="251"/>
      <c r="I16" s="258">
        <v>50.859011303</v>
      </c>
      <c r="J16" s="135"/>
      <c r="K16" s="251"/>
      <c r="L16" s="251"/>
      <c r="M16" s="251">
        <v>49.69120126999999</v>
      </c>
      <c r="N16" s="251"/>
      <c r="O16" s="251"/>
      <c r="P16" s="258">
        <v>49.69120126999999</v>
      </c>
      <c r="Q16" s="258">
        <v>100.550212573</v>
      </c>
    </row>
    <row r="17" spans="1:17" s="100" customFormat="1" ht="18.75" customHeight="1">
      <c r="A17" s="264"/>
      <c r="B17" s="128" t="s">
        <v>631</v>
      </c>
      <c r="C17" s="257"/>
      <c r="D17" s="251"/>
      <c r="E17" s="251"/>
      <c r="F17" s="251"/>
      <c r="G17" s="251"/>
      <c r="H17" s="251"/>
      <c r="I17" s="258"/>
      <c r="J17" s="135"/>
      <c r="K17" s="251"/>
      <c r="L17" s="251">
        <v>0</v>
      </c>
      <c r="M17" s="251">
        <v>0</v>
      </c>
      <c r="N17" s="251"/>
      <c r="O17" s="251"/>
      <c r="P17" s="258">
        <v>0</v>
      </c>
      <c r="Q17" s="258">
        <v>0</v>
      </c>
    </row>
    <row r="18" spans="1:17" s="100" customFormat="1" ht="18.75" customHeight="1">
      <c r="A18" s="264"/>
      <c r="B18" s="128" t="s">
        <v>642</v>
      </c>
      <c r="C18" s="257"/>
      <c r="D18" s="251"/>
      <c r="E18" s="251"/>
      <c r="F18" s="251"/>
      <c r="G18" s="251"/>
      <c r="H18" s="251"/>
      <c r="I18" s="258"/>
      <c r="J18" s="135"/>
      <c r="K18" s="251"/>
      <c r="L18" s="251"/>
      <c r="M18" s="251">
        <v>37.645262439999996</v>
      </c>
      <c r="N18" s="251"/>
      <c r="O18" s="251"/>
      <c r="P18" s="258">
        <v>37.645262439999996</v>
      </c>
      <c r="Q18" s="258">
        <v>37.645262439999996</v>
      </c>
    </row>
    <row r="19" spans="1:17" s="100" customFormat="1" ht="18.75" customHeight="1">
      <c r="A19" s="264"/>
      <c r="B19" s="128" t="s">
        <v>845</v>
      </c>
      <c r="C19" s="257"/>
      <c r="D19" s="251"/>
      <c r="E19" s="251"/>
      <c r="F19" s="251"/>
      <c r="G19" s="251">
        <v>1.059566204</v>
      </c>
      <c r="H19" s="251"/>
      <c r="I19" s="258">
        <v>1.059566204</v>
      </c>
      <c r="J19" s="135"/>
      <c r="K19" s="251"/>
      <c r="L19" s="251"/>
      <c r="M19" s="251"/>
      <c r="N19" s="251"/>
      <c r="O19" s="251"/>
      <c r="P19" s="258"/>
      <c r="Q19" s="258">
        <v>1.059566204</v>
      </c>
    </row>
    <row r="20" spans="1:17" s="100" customFormat="1" ht="18.75" customHeight="1">
      <c r="A20" s="264"/>
      <c r="B20" s="128" t="s">
        <v>851</v>
      </c>
      <c r="C20" s="257"/>
      <c r="D20" s="251"/>
      <c r="E20" s="251"/>
      <c r="F20" s="251"/>
      <c r="G20" s="251"/>
      <c r="H20" s="251"/>
      <c r="I20" s="258"/>
      <c r="J20" s="135"/>
      <c r="K20" s="251"/>
      <c r="L20" s="251"/>
      <c r="M20" s="251"/>
      <c r="N20" s="251"/>
      <c r="O20" s="251"/>
      <c r="P20" s="258"/>
      <c r="Q20" s="258"/>
    </row>
    <row r="21" spans="1:17" s="100" customFormat="1" ht="18.75" customHeight="1">
      <c r="A21" s="264"/>
      <c r="B21" s="128" t="s">
        <v>658</v>
      </c>
      <c r="C21" s="257"/>
      <c r="D21" s="251"/>
      <c r="E21" s="251">
        <v>0.15</v>
      </c>
      <c r="F21" s="251"/>
      <c r="G21" s="251"/>
      <c r="H21" s="251"/>
      <c r="I21" s="258">
        <v>0.15</v>
      </c>
      <c r="J21" s="135"/>
      <c r="K21" s="251">
        <v>175.227034</v>
      </c>
      <c r="L21" s="251"/>
      <c r="M21" s="251">
        <v>0</v>
      </c>
      <c r="N21" s="251"/>
      <c r="O21" s="251"/>
      <c r="P21" s="258">
        <v>175.227034</v>
      </c>
      <c r="Q21" s="258">
        <v>175.377034</v>
      </c>
    </row>
    <row r="22" spans="1:17" s="100" customFormat="1" ht="18.75" customHeight="1">
      <c r="A22" s="264"/>
      <c r="B22" s="128" t="s">
        <v>862</v>
      </c>
      <c r="C22" s="257"/>
      <c r="D22" s="251"/>
      <c r="E22" s="251"/>
      <c r="F22" s="251"/>
      <c r="G22" s="251"/>
      <c r="H22" s="251"/>
      <c r="I22" s="258"/>
      <c r="J22" s="135"/>
      <c r="K22" s="251"/>
      <c r="L22" s="251"/>
      <c r="M22" s="251"/>
      <c r="N22" s="251"/>
      <c r="O22" s="251"/>
      <c r="P22" s="258"/>
      <c r="Q22" s="258"/>
    </row>
    <row r="23" spans="1:17" s="100" customFormat="1" ht="18.75" customHeight="1">
      <c r="A23" s="264"/>
      <c r="B23" s="128" t="s">
        <v>1154</v>
      </c>
      <c r="C23" s="257"/>
      <c r="D23" s="251"/>
      <c r="E23" s="251"/>
      <c r="F23" s="251"/>
      <c r="G23" s="251"/>
      <c r="H23" s="251">
        <v>10</v>
      </c>
      <c r="I23" s="258">
        <v>10</v>
      </c>
      <c r="J23" s="135"/>
      <c r="K23" s="251"/>
      <c r="L23" s="251"/>
      <c r="M23" s="251"/>
      <c r="N23" s="251"/>
      <c r="O23" s="251"/>
      <c r="P23" s="258"/>
      <c r="Q23" s="258">
        <v>10</v>
      </c>
    </row>
    <row r="24" spans="1:17" s="100" customFormat="1" ht="18.75" customHeight="1">
      <c r="A24" s="264"/>
      <c r="B24" s="128" t="s">
        <v>669</v>
      </c>
      <c r="C24" s="257"/>
      <c r="D24" s="251">
        <v>118.015104729</v>
      </c>
      <c r="E24" s="251"/>
      <c r="F24" s="251"/>
      <c r="G24" s="251">
        <v>20.295857086</v>
      </c>
      <c r="H24" s="251"/>
      <c r="I24" s="258">
        <v>138.310961815</v>
      </c>
      <c r="J24" s="135"/>
      <c r="K24" s="251"/>
      <c r="L24" s="251"/>
      <c r="M24" s="251"/>
      <c r="N24" s="251"/>
      <c r="O24" s="251"/>
      <c r="P24" s="258"/>
      <c r="Q24" s="258">
        <v>138.310961815</v>
      </c>
    </row>
    <row r="25" spans="1:17" s="100" customFormat="1" ht="18.75" customHeight="1">
      <c r="A25" s="264"/>
      <c r="B25" s="128" t="s">
        <v>948</v>
      </c>
      <c r="C25" s="257"/>
      <c r="D25" s="251"/>
      <c r="E25" s="251">
        <v>63.739899</v>
      </c>
      <c r="F25" s="251"/>
      <c r="G25" s="251">
        <v>230.6096733</v>
      </c>
      <c r="H25" s="251"/>
      <c r="I25" s="258">
        <v>294.3495723</v>
      </c>
      <c r="J25" s="135"/>
      <c r="K25" s="251"/>
      <c r="L25" s="251"/>
      <c r="M25" s="251"/>
      <c r="N25" s="251"/>
      <c r="O25" s="251"/>
      <c r="P25" s="258"/>
      <c r="Q25" s="258">
        <v>294.3495723</v>
      </c>
    </row>
    <row r="26" spans="1:17" s="100" customFormat="1" ht="18.75" customHeight="1">
      <c r="A26" s="263" t="s">
        <v>1052</v>
      </c>
      <c r="B26" s="200"/>
      <c r="C26" s="255"/>
      <c r="D26" s="133">
        <v>118.015104729</v>
      </c>
      <c r="E26" s="133">
        <v>67.366656008</v>
      </c>
      <c r="F26" s="133"/>
      <c r="G26" s="133">
        <v>323.635870008</v>
      </c>
      <c r="H26" s="133">
        <v>10</v>
      </c>
      <c r="I26" s="256">
        <v>519.017630745</v>
      </c>
      <c r="J26" s="132">
        <v>500</v>
      </c>
      <c r="K26" s="133">
        <v>175.227034</v>
      </c>
      <c r="L26" s="133">
        <v>0</v>
      </c>
      <c r="M26" s="133">
        <v>175.59186544</v>
      </c>
      <c r="N26" s="133"/>
      <c r="O26" s="133"/>
      <c r="P26" s="256">
        <v>850.81889944</v>
      </c>
      <c r="Q26" s="256">
        <v>1369.836530185</v>
      </c>
    </row>
    <row r="27" spans="1:17" s="100" customFormat="1" ht="18.75" customHeight="1">
      <c r="A27" s="263" t="s">
        <v>182</v>
      </c>
      <c r="B27" s="124" t="s">
        <v>180</v>
      </c>
      <c r="C27" s="255"/>
      <c r="D27" s="133"/>
      <c r="E27" s="133">
        <v>9.14926857</v>
      </c>
      <c r="F27" s="133"/>
      <c r="G27" s="133"/>
      <c r="H27" s="133"/>
      <c r="I27" s="256">
        <v>9.14926857</v>
      </c>
      <c r="J27" s="132">
        <v>1181.6928458663028</v>
      </c>
      <c r="K27" s="133"/>
      <c r="L27" s="133">
        <v>26.881080670000003</v>
      </c>
      <c r="M27" s="133">
        <v>296.9814618400001</v>
      </c>
      <c r="N27" s="133"/>
      <c r="O27" s="133">
        <v>50.447475314963775</v>
      </c>
      <c r="P27" s="256">
        <v>1556.0028636912668</v>
      </c>
      <c r="Q27" s="256">
        <v>1565.1521322612668</v>
      </c>
    </row>
    <row r="28" spans="1:17" s="100" customFormat="1" ht="18.75" customHeight="1">
      <c r="A28" s="264"/>
      <c r="B28" s="128" t="s">
        <v>1035</v>
      </c>
      <c r="C28" s="257"/>
      <c r="D28" s="251"/>
      <c r="E28" s="251"/>
      <c r="F28" s="251"/>
      <c r="G28" s="251"/>
      <c r="H28" s="251"/>
      <c r="I28" s="258"/>
      <c r="J28" s="135"/>
      <c r="K28" s="251"/>
      <c r="L28" s="251"/>
      <c r="M28" s="251">
        <v>0</v>
      </c>
      <c r="N28" s="251"/>
      <c r="O28" s="251"/>
      <c r="P28" s="258">
        <v>0</v>
      </c>
      <c r="Q28" s="258">
        <v>0</v>
      </c>
    </row>
    <row r="29" spans="1:17" s="100" customFormat="1" ht="18.75" customHeight="1">
      <c r="A29" s="264"/>
      <c r="B29" s="128" t="s">
        <v>711</v>
      </c>
      <c r="C29" s="257"/>
      <c r="D29" s="251">
        <v>13.048724983</v>
      </c>
      <c r="E29" s="251"/>
      <c r="F29" s="251"/>
      <c r="G29" s="251">
        <v>2.791544548</v>
      </c>
      <c r="H29" s="251"/>
      <c r="I29" s="258">
        <v>15.840269531</v>
      </c>
      <c r="J29" s="135"/>
      <c r="K29" s="251"/>
      <c r="L29" s="251"/>
      <c r="M29" s="251"/>
      <c r="N29" s="251"/>
      <c r="O29" s="251"/>
      <c r="P29" s="258"/>
      <c r="Q29" s="258">
        <v>15.840269531</v>
      </c>
    </row>
    <row r="30" spans="1:17" s="100" customFormat="1" ht="18.75" customHeight="1">
      <c r="A30" s="264"/>
      <c r="B30" s="128" t="s">
        <v>397</v>
      </c>
      <c r="C30" s="257"/>
      <c r="D30" s="251"/>
      <c r="E30" s="251"/>
      <c r="F30" s="251"/>
      <c r="G30" s="251">
        <v>3.25902152</v>
      </c>
      <c r="H30" s="251"/>
      <c r="I30" s="258">
        <v>3.25902152</v>
      </c>
      <c r="J30" s="135"/>
      <c r="K30" s="251"/>
      <c r="L30" s="251">
        <v>22.89208619</v>
      </c>
      <c r="M30" s="251">
        <v>68.40810014</v>
      </c>
      <c r="N30" s="251"/>
      <c r="O30" s="251"/>
      <c r="P30" s="258">
        <v>91.30018633</v>
      </c>
      <c r="Q30" s="258">
        <v>94.55920785</v>
      </c>
    </row>
    <row r="31" spans="1:17" s="100" customFormat="1" ht="18.75" customHeight="1">
      <c r="A31" s="264"/>
      <c r="B31" s="128" t="s">
        <v>422</v>
      </c>
      <c r="C31" s="257"/>
      <c r="D31" s="251"/>
      <c r="E31" s="251">
        <v>3.7227949999999996</v>
      </c>
      <c r="F31" s="251"/>
      <c r="G31" s="251">
        <v>1.2140005809999999</v>
      </c>
      <c r="H31" s="251"/>
      <c r="I31" s="258">
        <v>4.936795580999999</v>
      </c>
      <c r="J31" s="135">
        <v>709.2772365799999</v>
      </c>
      <c r="K31" s="251"/>
      <c r="L31" s="251">
        <v>25.56243587</v>
      </c>
      <c r="M31" s="251">
        <v>113.10990267</v>
      </c>
      <c r="N31" s="251"/>
      <c r="O31" s="251"/>
      <c r="P31" s="258">
        <v>847.9495751199998</v>
      </c>
      <c r="Q31" s="258">
        <v>852.8863707009999</v>
      </c>
    </row>
    <row r="32" spans="1:17" s="100" customFormat="1" ht="18.75" customHeight="1">
      <c r="A32" s="264"/>
      <c r="B32" s="128" t="s">
        <v>512</v>
      </c>
      <c r="C32" s="257"/>
      <c r="D32" s="251"/>
      <c r="E32" s="251"/>
      <c r="F32" s="251"/>
      <c r="G32" s="251"/>
      <c r="H32" s="251"/>
      <c r="I32" s="258"/>
      <c r="J32" s="135"/>
      <c r="K32" s="251"/>
      <c r="L32" s="251">
        <v>34.96240356999999</v>
      </c>
      <c r="M32" s="251">
        <v>38.714397950000006</v>
      </c>
      <c r="N32" s="251"/>
      <c r="O32" s="251"/>
      <c r="P32" s="258">
        <v>73.67680152</v>
      </c>
      <c r="Q32" s="258">
        <v>73.67680152</v>
      </c>
    </row>
    <row r="33" spans="1:17" s="100" customFormat="1" ht="18.75" customHeight="1">
      <c r="A33" s="264"/>
      <c r="B33" s="128" t="s">
        <v>541</v>
      </c>
      <c r="C33" s="257"/>
      <c r="D33" s="251"/>
      <c r="E33" s="251"/>
      <c r="F33" s="251"/>
      <c r="G33" s="251"/>
      <c r="H33" s="251"/>
      <c r="I33" s="258"/>
      <c r="J33" s="135"/>
      <c r="K33" s="251"/>
      <c r="L33" s="251"/>
      <c r="M33" s="251"/>
      <c r="N33" s="251">
        <v>655.7286238999999</v>
      </c>
      <c r="O33" s="251"/>
      <c r="P33" s="258">
        <v>655.7286238999999</v>
      </c>
      <c r="Q33" s="258">
        <v>655.7286238999999</v>
      </c>
    </row>
    <row r="34" spans="1:17" s="100" customFormat="1" ht="18.75" customHeight="1">
      <c r="A34" s="264"/>
      <c r="B34" s="128" t="s">
        <v>555</v>
      </c>
      <c r="C34" s="257"/>
      <c r="D34" s="251"/>
      <c r="E34" s="251"/>
      <c r="F34" s="251"/>
      <c r="G34" s="251"/>
      <c r="H34" s="251"/>
      <c r="I34" s="258"/>
      <c r="J34" s="135"/>
      <c r="K34" s="251"/>
      <c r="L34" s="251">
        <v>0</v>
      </c>
      <c r="M34" s="251">
        <v>8.30826942</v>
      </c>
      <c r="N34" s="251"/>
      <c r="O34" s="251"/>
      <c r="P34" s="258">
        <v>8.30826942</v>
      </c>
      <c r="Q34" s="258">
        <v>8.30826942</v>
      </c>
    </row>
    <row r="35" spans="1:17" s="100" customFormat="1" ht="18.75" customHeight="1">
      <c r="A35" s="264"/>
      <c r="B35" s="128" t="s">
        <v>585</v>
      </c>
      <c r="C35" s="257"/>
      <c r="D35" s="251"/>
      <c r="E35" s="251"/>
      <c r="F35" s="251"/>
      <c r="G35" s="251"/>
      <c r="H35" s="251"/>
      <c r="I35" s="258"/>
      <c r="J35" s="135"/>
      <c r="K35" s="251"/>
      <c r="L35" s="251">
        <v>0</v>
      </c>
      <c r="M35" s="251">
        <v>9.52293137</v>
      </c>
      <c r="N35" s="251"/>
      <c r="O35" s="251"/>
      <c r="P35" s="258">
        <v>9.52293137</v>
      </c>
      <c r="Q35" s="258">
        <v>9.52293137</v>
      </c>
    </row>
    <row r="36" spans="1:17" s="100" customFormat="1" ht="18.75" customHeight="1">
      <c r="A36" s="264"/>
      <c r="B36" s="128" t="s">
        <v>903</v>
      </c>
      <c r="C36" s="257"/>
      <c r="D36" s="251"/>
      <c r="E36" s="251"/>
      <c r="F36" s="251"/>
      <c r="G36" s="251">
        <v>1.109193</v>
      </c>
      <c r="H36" s="251"/>
      <c r="I36" s="258">
        <v>1.109193</v>
      </c>
      <c r="J36" s="135"/>
      <c r="K36" s="251"/>
      <c r="L36" s="251"/>
      <c r="M36" s="251"/>
      <c r="N36" s="251"/>
      <c r="O36" s="251"/>
      <c r="P36" s="258"/>
      <c r="Q36" s="258">
        <v>1.109193</v>
      </c>
    </row>
    <row r="37" spans="1:17" s="100" customFormat="1" ht="18.75" customHeight="1">
      <c r="A37" s="264"/>
      <c r="B37" s="128" t="s">
        <v>923</v>
      </c>
      <c r="C37" s="257"/>
      <c r="D37" s="251"/>
      <c r="E37" s="251"/>
      <c r="F37" s="251"/>
      <c r="G37" s="251"/>
      <c r="H37" s="251"/>
      <c r="I37" s="258"/>
      <c r="J37" s="135"/>
      <c r="K37" s="251"/>
      <c r="L37" s="251"/>
      <c r="M37" s="251"/>
      <c r="N37" s="251"/>
      <c r="O37" s="251"/>
      <c r="P37" s="258"/>
      <c r="Q37" s="258"/>
    </row>
    <row r="38" spans="1:17" s="100" customFormat="1" ht="18.75" customHeight="1">
      <c r="A38" s="264"/>
      <c r="B38" s="128" t="s">
        <v>927</v>
      </c>
      <c r="C38" s="257">
        <v>2.20246237</v>
      </c>
      <c r="D38" s="251"/>
      <c r="E38" s="251"/>
      <c r="F38" s="251"/>
      <c r="G38" s="251"/>
      <c r="H38" s="251"/>
      <c r="I38" s="258">
        <v>2.20246237</v>
      </c>
      <c r="J38" s="135"/>
      <c r="K38" s="251"/>
      <c r="L38" s="251"/>
      <c r="M38" s="251"/>
      <c r="N38" s="251"/>
      <c r="O38" s="251"/>
      <c r="P38" s="258"/>
      <c r="Q38" s="258">
        <v>2.20246237</v>
      </c>
    </row>
    <row r="39" spans="1:17" s="100" customFormat="1" ht="18.75" customHeight="1">
      <c r="A39" s="264"/>
      <c r="B39" s="128" t="s">
        <v>994</v>
      </c>
      <c r="C39" s="257"/>
      <c r="D39" s="251"/>
      <c r="E39" s="251"/>
      <c r="F39" s="251"/>
      <c r="G39" s="251">
        <v>14.6195</v>
      </c>
      <c r="H39" s="251"/>
      <c r="I39" s="258">
        <v>14.6195</v>
      </c>
      <c r="J39" s="135"/>
      <c r="K39" s="251"/>
      <c r="L39" s="251"/>
      <c r="M39" s="251"/>
      <c r="N39" s="251"/>
      <c r="O39" s="251"/>
      <c r="P39" s="258"/>
      <c r="Q39" s="258">
        <v>14.6195</v>
      </c>
    </row>
    <row r="40" spans="1:17" s="100" customFormat="1" ht="18.75" customHeight="1">
      <c r="A40" s="263" t="s">
        <v>1053</v>
      </c>
      <c r="B40" s="200"/>
      <c r="C40" s="255">
        <v>2.20246237</v>
      </c>
      <c r="D40" s="133">
        <v>13.048724983</v>
      </c>
      <c r="E40" s="133">
        <v>12.87206357</v>
      </c>
      <c r="F40" s="133"/>
      <c r="G40" s="133">
        <v>22.993259649000002</v>
      </c>
      <c r="H40" s="133"/>
      <c r="I40" s="256">
        <v>51.116510572</v>
      </c>
      <c r="J40" s="132">
        <v>1890.9700824463027</v>
      </c>
      <c r="K40" s="133"/>
      <c r="L40" s="133">
        <v>110.2980063</v>
      </c>
      <c r="M40" s="133">
        <v>535.0450633900001</v>
      </c>
      <c r="N40" s="133">
        <v>655.7286238999999</v>
      </c>
      <c r="O40" s="133">
        <v>50.447475314963775</v>
      </c>
      <c r="P40" s="256">
        <v>3242.4892513512673</v>
      </c>
      <c r="Q40" s="256">
        <v>3293.605761923267</v>
      </c>
    </row>
    <row r="41" spans="1:17" s="100" customFormat="1" ht="18.75" customHeight="1" thickBot="1">
      <c r="A41" s="265" t="s">
        <v>1030</v>
      </c>
      <c r="B41" s="266"/>
      <c r="C41" s="259">
        <v>2.20246237</v>
      </c>
      <c r="D41" s="260">
        <v>131.063829712</v>
      </c>
      <c r="E41" s="260">
        <v>80.23871957800002</v>
      </c>
      <c r="F41" s="260"/>
      <c r="G41" s="260">
        <v>346.62912965699996</v>
      </c>
      <c r="H41" s="260">
        <v>10</v>
      </c>
      <c r="I41" s="261">
        <v>570.1341413170001</v>
      </c>
      <c r="J41" s="346">
        <v>2390.9700824463025</v>
      </c>
      <c r="K41" s="260">
        <v>175.227034</v>
      </c>
      <c r="L41" s="260">
        <v>110.2980063</v>
      </c>
      <c r="M41" s="260">
        <v>710.6369288300002</v>
      </c>
      <c r="N41" s="260">
        <v>655.7286238999999</v>
      </c>
      <c r="O41" s="260">
        <v>50.447475314963775</v>
      </c>
      <c r="P41" s="261">
        <v>4093.308150791267</v>
      </c>
      <c r="Q41" s="261">
        <v>4663.442292108267</v>
      </c>
    </row>
    <row r="42" spans="1:17" s="100" customFormat="1" ht="18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="94" customFormat="1" ht="12.75"/>
    <row r="44" s="94" customFormat="1" ht="12.75"/>
    <row r="45" s="94" customFormat="1" ht="12.75"/>
    <row r="46" s="94" customFormat="1" ht="12.75"/>
    <row r="47" s="94" customFormat="1" ht="12.75"/>
    <row r="48" s="94" customFormat="1" ht="12.75"/>
    <row r="49" s="94" customFormat="1" ht="12.75"/>
    <row r="50" s="94" customFormat="1" ht="12.75"/>
    <row r="51" s="94" customFormat="1" ht="12.75"/>
    <row r="52" s="94" customFormat="1" ht="12.75"/>
    <row r="53" s="94" customFormat="1" ht="12.75"/>
    <row r="54" s="94" customFormat="1" ht="12.75"/>
    <row r="55" s="94" customFormat="1" ht="12.75"/>
    <row r="56" s="94" customFormat="1" ht="12.75"/>
    <row r="57" s="94" customFormat="1" ht="12.75"/>
    <row r="58" s="94" customFormat="1" ht="12.75"/>
    <row r="59" s="94" customFormat="1" ht="12.75"/>
    <row r="60" s="94" customFormat="1" ht="12.75"/>
    <row r="61" s="94" customFormat="1" ht="12.75"/>
    <row r="62" s="94" customFormat="1" ht="12.75"/>
    <row r="63" s="94" customFormat="1" ht="12.75"/>
    <row r="64" s="94" customFormat="1" ht="12.75"/>
    <row r="65" s="94" customFormat="1" ht="12.75"/>
    <row r="66" s="94" customFormat="1" ht="12.75"/>
    <row r="67" s="94" customFormat="1" ht="12.75"/>
    <row r="68" s="94" customFormat="1" ht="12.75"/>
    <row r="69" s="94" customFormat="1" ht="12.75"/>
    <row r="70" s="94" customFormat="1" ht="12.75"/>
    <row r="71" s="94" customFormat="1" ht="12.75"/>
    <row r="72" s="94" customFormat="1" ht="12.75"/>
    <row r="73" s="94" customFormat="1" ht="12.75"/>
    <row r="74" s="94" customFormat="1" ht="12.75"/>
  </sheetData>
  <sheetProtection/>
  <mergeCells count="9">
    <mergeCell ref="A1:Q1"/>
    <mergeCell ref="A2:Q2"/>
    <mergeCell ref="A3:Q3"/>
    <mergeCell ref="A4:Q4"/>
    <mergeCell ref="Q5:Q6"/>
    <mergeCell ref="C5:I5"/>
    <mergeCell ref="J5:P5"/>
    <mergeCell ref="A5:A6"/>
    <mergeCell ref="B5:B6"/>
  </mergeCells>
  <printOptions gridLines="1" horizontalCentered="1"/>
  <pageMargins left="0.33" right="0.25" top="0.23" bottom="0.62" header="0.17" footer="0.39"/>
  <pageSetup firstPageNumber="11" useFirstPageNumber="1" horizontalDpi="600" verticalDpi="600" orientation="landscape" paperSize="9" scale="70" r:id="rId1"/>
  <headerFooter alignWithMargins="0">
    <oddFooter>&amp;L&amp;Z&amp;F&amp;R&amp;11&amp;P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60" zoomScalePageLayoutView="0" workbookViewId="0" topLeftCell="A1">
      <selection activeCell="A10" sqref="A10"/>
    </sheetView>
  </sheetViews>
  <sheetFormatPr defaultColWidth="9.140625" defaultRowHeight="12.75"/>
  <cols>
    <col min="1" max="1" width="122.140625" style="0" customWidth="1"/>
    <col min="2" max="3" width="15.57421875" style="50" customWidth="1"/>
    <col min="4" max="4" width="11.8515625" style="50" customWidth="1"/>
  </cols>
  <sheetData>
    <row r="1" spans="1:4" ht="23.25" customHeight="1">
      <c r="A1" s="461" t="s">
        <v>1042</v>
      </c>
      <c r="B1" s="525"/>
      <c r="C1" s="525"/>
      <c r="D1" s="526"/>
    </row>
    <row r="2" spans="1:4" ht="21.75" customHeight="1">
      <c r="A2" s="527" t="s">
        <v>1039</v>
      </c>
      <c r="B2" s="528"/>
      <c r="C2" s="528"/>
      <c r="D2" s="529"/>
    </row>
    <row r="3" spans="1:4" ht="18">
      <c r="A3" s="530" t="s">
        <v>1188</v>
      </c>
      <c r="B3" s="531"/>
      <c r="C3" s="531"/>
      <c r="D3" s="532"/>
    </row>
    <row r="4" spans="1:4" ht="15.75">
      <c r="A4" s="533" t="s">
        <v>1043</v>
      </c>
      <c r="B4" s="533"/>
      <c r="C4" s="533"/>
      <c r="D4" s="533"/>
    </row>
    <row r="5" spans="1:4" s="52" customFormat="1" ht="39.75" customHeight="1">
      <c r="A5" s="51" t="s">
        <v>117</v>
      </c>
      <c r="B5" s="51" t="s">
        <v>1028</v>
      </c>
      <c r="C5" s="51" t="s">
        <v>1029</v>
      </c>
      <c r="D5" s="51" t="s">
        <v>1044</v>
      </c>
    </row>
    <row r="6" spans="1:4" ht="12.75" hidden="1">
      <c r="A6" s="53" t="s">
        <v>27</v>
      </c>
      <c r="B6" s="53" t="s">
        <v>1003</v>
      </c>
      <c r="C6" s="54"/>
      <c r="D6" s="55"/>
    </row>
    <row r="7" spans="1:4" ht="12.75" hidden="1">
      <c r="A7" s="53" t="s">
        <v>117</v>
      </c>
      <c r="B7" s="56" t="s">
        <v>671</v>
      </c>
      <c r="C7" s="122" t="s">
        <v>120</v>
      </c>
      <c r="D7" s="123" t="s">
        <v>1030</v>
      </c>
    </row>
    <row r="8" spans="1:4" s="52" customFormat="1" ht="30" customHeight="1">
      <c r="A8" s="124" t="s">
        <v>1175</v>
      </c>
      <c r="B8" s="132">
        <v>2.20246237</v>
      </c>
      <c r="C8" s="133"/>
      <c r="D8" s="134">
        <v>2.20246237</v>
      </c>
    </row>
    <row r="9" spans="1:4" s="52" customFormat="1" ht="30" customHeight="1">
      <c r="A9" s="128" t="s">
        <v>273</v>
      </c>
      <c r="B9" s="135">
        <v>131.063829712</v>
      </c>
      <c r="C9" s="136">
        <v>2390.970082446303</v>
      </c>
      <c r="D9" s="137">
        <v>2522.033912158303</v>
      </c>
    </row>
    <row r="10" spans="1:4" s="52" customFormat="1" ht="30" customHeight="1">
      <c r="A10" s="128" t="s">
        <v>1082</v>
      </c>
      <c r="B10" s="135"/>
      <c r="C10" s="136">
        <v>175.227034</v>
      </c>
      <c r="D10" s="137">
        <v>175.227034</v>
      </c>
    </row>
    <row r="11" spans="1:4" s="52" customFormat="1" ht="30" customHeight="1">
      <c r="A11" s="128" t="s">
        <v>131</v>
      </c>
      <c r="B11" s="135">
        <v>80.238719578</v>
      </c>
      <c r="C11" s="136">
        <v>110.29800630000001</v>
      </c>
      <c r="D11" s="137">
        <v>190.53672587800003</v>
      </c>
    </row>
    <row r="12" spans="1:4" s="52" customFormat="1" ht="30" customHeight="1">
      <c r="A12" s="128" t="s">
        <v>1021</v>
      </c>
      <c r="B12" s="135"/>
      <c r="C12" s="136"/>
      <c r="D12" s="137"/>
    </row>
    <row r="13" spans="1:4" s="52" customFormat="1" ht="30" customHeight="1">
      <c r="A13" s="128" t="s">
        <v>1024</v>
      </c>
      <c r="B13" s="135">
        <v>346.62912965699996</v>
      </c>
      <c r="C13" s="136">
        <v>710.6369288300001</v>
      </c>
      <c r="D13" s="137">
        <v>1057.266058487</v>
      </c>
    </row>
    <row r="14" spans="1:4" s="52" customFormat="1" ht="30" customHeight="1">
      <c r="A14" s="128" t="s">
        <v>29</v>
      </c>
      <c r="B14" s="135"/>
      <c r="C14" s="136">
        <v>655.7286238999999</v>
      </c>
      <c r="D14" s="137">
        <v>655.7286238999999</v>
      </c>
    </row>
    <row r="15" spans="1:4" s="52" customFormat="1" ht="30" customHeight="1">
      <c r="A15" s="128" t="s">
        <v>1190</v>
      </c>
      <c r="B15" s="135">
        <v>10</v>
      </c>
      <c r="C15" s="136">
        <v>50.447475314963775</v>
      </c>
      <c r="D15" s="137">
        <v>60.447475314963775</v>
      </c>
    </row>
    <row r="16" spans="1:4" s="52" customFormat="1" ht="30" customHeight="1">
      <c r="A16" s="246" t="s">
        <v>1030</v>
      </c>
      <c r="B16" s="248">
        <v>570.134141317</v>
      </c>
      <c r="C16" s="249">
        <v>4093.308150791267</v>
      </c>
      <c r="D16" s="250">
        <v>4663.442292108266</v>
      </c>
    </row>
  </sheetData>
  <sheetProtection/>
  <mergeCells count="4">
    <mergeCell ref="A1:D1"/>
    <mergeCell ref="A2:D2"/>
    <mergeCell ref="A3:D3"/>
    <mergeCell ref="A4:D4"/>
  </mergeCells>
  <printOptions gridLines="1" horizontalCentered="1"/>
  <pageMargins left="0.21" right="0.33" top="1" bottom="1" header="0.5" footer="0.5"/>
  <pageSetup firstPageNumber="12" useFirstPageNumber="1" horizontalDpi="600" verticalDpi="600" orientation="landscape" scale="76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SheetLayoutView="100" zoomScalePageLayoutView="0" workbookViewId="0" topLeftCell="A1">
      <selection activeCell="E28" sqref="E28"/>
    </sheetView>
  </sheetViews>
  <sheetFormatPr defaultColWidth="9.140625" defaultRowHeight="12.75"/>
  <cols>
    <col min="1" max="1" width="22.421875" style="0" customWidth="1"/>
    <col min="2" max="2" width="27.421875" style="0" customWidth="1"/>
    <col min="3" max="3" width="46.57421875" style="0" customWidth="1"/>
    <col min="4" max="4" width="12.57421875" style="50" customWidth="1"/>
    <col min="5" max="5" width="23.7109375" style="50" customWidth="1"/>
    <col min="6" max="6" width="11.421875" style="50" customWidth="1"/>
  </cols>
  <sheetData>
    <row r="1" spans="1:6" ht="18">
      <c r="A1" s="441" t="s">
        <v>1038</v>
      </c>
      <c r="B1" s="535"/>
      <c r="C1" s="535"/>
      <c r="D1" s="535"/>
      <c r="E1" s="535"/>
      <c r="F1" s="536"/>
    </row>
    <row r="2" spans="1:6" ht="18">
      <c r="A2" s="436" t="s">
        <v>1039</v>
      </c>
      <c r="B2" s="537"/>
      <c r="C2" s="537"/>
      <c r="D2" s="537"/>
      <c r="E2" s="537"/>
      <c r="F2" s="538"/>
    </row>
    <row r="3" spans="1:6" ht="18">
      <c r="A3" s="539" t="s">
        <v>28</v>
      </c>
      <c r="B3" s="540"/>
      <c r="C3" s="540"/>
      <c r="D3" s="540"/>
      <c r="E3" s="540"/>
      <c r="F3" s="541"/>
    </row>
    <row r="4" spans="1:6" ht="15.75">
      <c r="A4" s="534" t="s">
        <v>1040</v>
      </c>
      <c r="B4" s="534"/>
      <c r="C4" s="534"/>
      <c r="D4" s="534"/>
      <c r="E4" s="534"/>
      <c r="F4" s="534"/>
    </row>
    <row r="5" spans="1:6" ht="12.75" hidden="1">
      <c r="A5" s="53" t="s">
        <v>27</v>
      </c>
      <c r="B5" s="54"/>
      <c r="C5" s="54"/>
      <c r="D5" s="53" t="s">
        <v>1003</v>
      </c>
      <c r="E5" s="54"/>
      <c r="F5" s="55"/>
    </row>
    <row r="6" spans="1:6" s="195" customFormat="1" ht="54.75" customHeight="1">
      <c r="A6" s="196" t="s">
        <v>1015</v>
      </c>
      <c r="B6" s="196" t="s">
        <v>117</v>
      </c>
      <c r="C6" s="196" t="s">
        <v>1016</v>
      </c>
      <c r="D6" s="372" t="s">
        <v>671</v>
      </c>
      <c r="E6" s="198" t="s">
        <v>120</v>
      </c>
      <c r="F6" s="376" t="s">
        <v>1030</v>
      </c>
    </row>
    <row r="7" spans="1:6" ht="12.75">
      <c r="A7" s="44" t="s">
        <v>1020</v>
      </c>
      <c r="B7" s="44" t="s">
        <v>273</v>
      </c>
      <c r="C7" s="44" t="s">
        <v>273</v>
      </c>
      <c r="D7" s="373">
        <v>131.063829712</v>
      </c>
      <c r="E7" s="45">
        <v>2390.970082446303</v>
      </c>
      <c r="F7" s="46">
        <v>2522.033912158303</v>
      </c>
    </row>
    <row r="8" spans="1:6" ht="12.75" hidden="1">
      <c r="A8" s="193"/>
      <c r="B8" s="44" t="s">
        <v>1032</v>
      </c>
      <c r="C8" s="194"/>
      <c r="D8" s="373">
        <v>131.063829712</v>
      </c>
      <c r="E8" s="45">
        <v>2390.970082446303</v>
      </c>
      <c r="F8" s="46">
        <v>2522.033912158303</v>
      </c>
    </row>
    <row r="9" spans="1:6" ht="12.75">
      <c r="A9" s="193"/>
      <c r="B9" s="56" t="s">
        <v>1082</v>
      </c>
      <c r="C9" s="56" t="s">
        <v>191</v>
      </c>
      <c r="D9" s="373"/>
      <c r="E9" s="45">
        <v>175.227034</v>
      </c>
      <c r="F9" s="46">
        <v>175.227034</v>
      </c>
    </row>
    <row r="10" spans="1:6" ht="12.75" hidden="1">
      <c r="A10" s="193"/>
      <c r="B10" s="56" t="s">
        <v>1185</v>
      </c>
      <c r="C10" s="54"/>
      <c r="D10" s="373"/>
      <c r="E10" s="45">
        <v>175.227034</v>
      </c>
      <c r="F10" s="46">
        <v>175.227034</v>
      </c>
    </row>
    <row r="11" spans="1:6" ht="12.75">
      <c r="A11" s="193"/>
      <c r="B11" s="56" t="s">
        <v>1021</v>
      </c>
      <c r="C11" s="56" t="s">
        <v>191</v>
      </c>
      <c r="D11" s="373"/>
      <c r="E11" s="45"/>
      <c r="F11" s="46"/>
    </row>
    <row r="12" spans="1:6" ht="12.75" hidden="1">
      <c r="A12" s="193"/>
      <c r="B12" s="56" t="s">
        <v>113</v>
      </c>
      <c r="C12" s="54"/>
      <c r="D12" s="373"/>
      <c r="E12" s="45"/>
      <c r="F12" s="46"/>
    </row>
    <row r="13" spans="1:6" ht="12.75">
      <c r="A13" s="193"/>
      <c r="B13" s="56" t="s">
        <v>1190</v>
      </c>
      <c r="C13" s="56" t="s">
        <v>273</v>
      </c>
      <c r="D13" s="373">
        <v>10</v>
      </c>
      <c r="E13" s="45">
        <v>50.447475314963775</v>
      </c>
      <c r="F13" s="46">
        <v>60.447475314963775</v>
      </c>
    </row>
    <row r="14" spans="1:6" ht="12.75" hidden="1">
      <c r="A14" s="193"/>
      <c r="B14" s="56" t="s">
        <v>1192</v>
      </c>
      <c r="C14" s="54"/>
      <c r="D14" s="373">
        <v>10</v>
      </c>
      <c r="E14" s="45">
        <v>50.447475314963775</v>
      </c>
      <c r="F14" s="46">
        <v>60.447475314963775</v>
      </c>
    </row>
    <row r="15" spans="1:6" ht="12.75">
      <c r="A15" s="353" t="s">
        <v>114</v>
      </c>
      <c r="B15" s="360"/>
      <c r="C15" s="360"/>
      <c r="D15" s="374">
        <v>141.063829712</v>
      </c>
      <c r="E15" s="354">
        <v>2616.644591761267</v>
      </c>
      <c r="F15" s="355">
        <v>2757.7084214732668</v>
      </c>
    </row>
    <row r="16" spans="1:6" ht="12.75">
      <c r="A16" s="44" t="s">
        <v>1022</v>
      </c>
      <c r="B16" s="44" t="s">
        <v>1175</v>
      </c>
      <c r="C16" s="56" t="s">
        <v>1175</v>
      </c>
      <c r="D16" s="373">
        <v>2.20246237</v>
      </c>
      <c r="E16" s="45"/>
      <c r="F16" s="46">
        <v>2.20246237</v>
      </c>
    </row>
    <row r="17" spans="1:6" ht="12.75" hidden="1">
      <c r="A17" s="193"/>
      <c r="B17" s="44" t="s">
        <v>1186</v>
      </c>
      <c r="C17" s="194"/>
      <c r="D17" s="373">
        <v>2.20246237</v>
      </c>
      <c r="E17" s="45"/>
      <c r="F17" s="46">
        <v>2.20246237</v>
      </c>
    </row>
    <row r="18" spans="1:6" ht="12.75">
      <c r="A18" s="193"/>
      <c r="B18" s="369" t="s">
        <v>131</v>
      </c>
      <c r="C18" s="366" t="s">
        <v>131</v>
      </c>
      <c r="D18" s="369">
        <v>80.238719578</v>
      </c>
      <c r="E18" s="367">
        <v>110.29800630000001</v>
      </c>
      <c r="F18" s="368">
        <v>190.53672587800003</v>
      </c>
    </row>
    <row r="19" spans="1:6" ht="12.75" hidden="1">
      <c r="A19" s="193"/>
      <c r="B19" s="44" t="s">
        <v>1033</v>
      </c>
      <c r="C19" s="194"/>
      <c r="D19" s="373">
        <v>80.238719578</v>
      </c>
      <c r="E19" s="45">
        <v>110.29800630000001</v>
      </c>
      <c r="F19" s="46">
        <v>190.53672587800003</v>
      </c>
    </row>
    <row r="20" spans="1:6" ht="12.75">
      <c r="A20" s="193"/>
      <c r="B20" s="56" t="s">
        <v>29</v>
      </c>
      <c r="C20" s="56" t="s">
        <v>273</v>
      </c>
      <c r="D20" s="373"/>
      <c r="E20" s="45">
        <v>655.7286238999999</v>
      </c>
      <c r="F20" s="46">
        <v>655.7286238999999</v>
      </c>
    </row>
    <row r="21" spans="1:6" ht="12.75" hidden="1">
      <c r="A21" s="193"/>
      <c r="B21" s="56" t="s">
        <v>30</v>
      </c>
      <c r="C21" s="54"/>
      <c r="D21" s="373"/>
      <c r="E21" s="45">
        <v>655.7286238999999</v>
      </c>
      <c r="F21" s="46">
        <v>655.7286238999999</v>
      </c>
    </row>
    <row r="22" spans="1:6" ht="12.75">
      <c r="A22" s="353" t="s">
        <v>1065</v>
      </c>
      <c r="B22" s="360"/>
      <c r="C22" s="360"/>
      <c r="D22" s="374">
        <v>82.44118194800001</v>
      </c>
      <c r="E22" s="354">
        <v>766.0266301999999</v>
      </c>
      <c r="F22" s="355">
        <v>848.4678121479999</v>
      </c>
    </row>
    <row r="23" spans="1:6" s="302" customFormat="1" ht="12.75">
      <c r="A23" s="44" t="s">
        <v>1023</v>
      </c>
      <c r="B23" s="369" t="s">
        <v>1024</v>
      </c>
      <c r="C23" s="366" t="s">
        <v>191</v>
      </c>
      <c r="D23" s="369">
        <v>2.9942056260000003</v>
      </c>
      <c r="E23" s="371">
        <v>29.25418414</v>
      </c>
      <c r="F23" s="369">
        <v>32.248389766</v>
      </c>
    </row>
    <row r="24" spans="1:6" ht="12.75">
      <c r="A24" s="193"/>
      <c r="B24" s="369"/>
      <c r="C24" s="366" t="s">
        <v>216</v>
      </c>
      <c r="D24" s="369">
        <v>74.013226151</v>
      </c>
      <c r="E24" s="371">
        <v>7.342884129999999</v>
      </c>
      <c r="F24" s="369">
        <v>81.356110281</v>
      </c>
    </row>
    <row r="25" spans="1:6" ht="12.75">
      <c r="A25" s="193"/>
      <c r="B25" s="369"/>
      <c r="C25" s="366" t="s">
        <v>303</v>
      </c>
      <c r="D25" s="369">
        <v>3.0964455</v>
      </c>
      <c r="E25" s="371">
        <v>4.12908358</v>
      </c>
      <c r="F25" s="369">
        <v>7.225529079999999</v>
      </c>
    </row>
    <row r="26" spans="1:6" ht="12.75">
      <c r="A26" s="193"/>
      <c r="B26" s="369"/>
      <c r="C26" s="366" t="s">
        <v>206</v>
      </c>
      <c r="D26" s="369">
        <v>82.825775349</v>
      </c>
      <c r="E26" s="371">
        <v>31.01335251</v>
      </c>
      <c r="F26" s="369">
        <v>113.839127859</v>
      </c>
    </row>
    <row r="27" spans="1:6" ht="12.75">
      <c r="A27" s="193"/>
      <c r="B27" s="369"/>
      <c r="C27" s="366" t="s">
        <v>164</v>
      </c>
      <c r="D27" s="369">
        <v>25.358191998</v>
      </c>
      <c r="E27" s="371">
        <v>5.59265297</v>
      </c>
      <c r="F27" s="369">
        <v>30.950844968</v>
      </c>
    </row>
    <row r="28" spans="1:6" ht="12.75">
      <c r="A28" s="193"/>
      <c r="B28" s="369"/>
      <c r="C28" s="366" t="s">
        <v>250</v>
      </c>
      <c r="D28" s="369"/>
      <c r="E28" s="371">
        <v>1.86200989</v>
      </c>
      <c r="F28" s="369">
        <v>1.86200989</v>
      </c>
    </row>
    <row r="29" spans="1:6" ht="12.75">
      <c r="A29" s="193"/>
      <c r="B29" s="369"/>
      <c r="C29" s="366" t="s">
        <v>720</v>
      </c>
      <c r="D29" s="369"/>
      <c r="E29" s="371"/>
      <c r="F29" s="369"/>
    </row>
    <row r="30" spans="1:6" ht="12.75">
      <c r="A30" s="193"/>
      <c r="B30" s="369"/>
      <c r="C30" s="366" t="s">
        <v>801</v>
      </c>
      <c r="D30" s="369"/>
      <c r="E30" s="371"/>
      <c r="F30" s="369"/>
    </row>
    <row r="31" spans="1:6" ht="12.75">
      <c r="A31" s="193"/>
      <c r="B31" s="369"/>
      <c r="C31" s="366" t="s">
        <v>197</v>
      </c>
      <c r="D31" s="369">
        <v>21.5</v>
      </c>
      <c r="E31" s="371">
        <v>22.633984509999998</v>
      </c>
      <c r="F31" s="369">
        <v>44.13398451</v>
      </c>
    </row>
    <row r="32" spans="1:6" ht="12.75">
      <c r="A32" s="193"/>
      <c r="B32" s="369"/>
      <c r="C32" s="366" t="s">
        <v>726</v>
      </c>
      <c r="D32" s="369">
        <v>56.4048803</v>
      </c>
      <c r="E32" s="371"/>
      <c r="F32" s="369">
        <v>56.4048803</v>
      </c>
    </row>
    <row r="33" spans="1:6" ht="12.75">
      <c r="A33" s="193"/>
      <c r="B33" s="369"/>
      <c r="C33" s="366" t="s">
        <v>140</v>
      </c>
      <c r="D33" s="369">
        <v>1.3958929150000001</v>
      </c>
      <c r="E33" s="371">
        <v>206.77317484</v>
      </c>
      <c r="F33" s="369">
        <v>208.169067755</v>
      </c>
    </row>
    <row r="34" spans="1:6" ht="12.75">
      <c r="A34" s="193"/>
      <c r="B34" s="369"/>
      <c r="C34" s="366" t="s">
        <v>187</v>
      </c>
      <c r="D34" s="369">
        <v>21.01311406</v>
      </c>
      <c r="E34" s="371">
        <v>49.8819394</v>
      </c>
      <c r="F34" s="369">
        <v>70.89505346</v>
      </c>
    </row>
    <row r="35" spans="1:6" ht="12.75">
      <c r="A35" s="193"/>
      <c r="B35" s="369"/>
      <c r="C35" s="366" t="s">
        <v>347</v>
      </c>
      <c r="D35" s="369">
        <v>0.699142708</v>
      </c>
      <c r="E35" s="371">
        <v>16.09715651</v>
      </c>
      <c r="F35" s="369">
        <v>16.796299218</v>
      </c>
    </row>
    <row r="36" spans="1:6" ht="12.75">
      <c r="A36" s="193"/>
      <c r="B36" s="369"/>
      <c r="C36" s="366" t="s">
        <v>124</v>
      </c>
      <c r="D36" s="369">
        <v>25.79777792</v>
      </c>
      <c r="E36" s="371">
        <v>274.76661813</v>
      </c>
      <c r="F36" s="369">
        <v>300.56439604999997</v>
      </c>
    </row>
    <row r="37" spans="1:6" ht="12.75">
      <c r="A37" s="193"/>
      <c r="B37" s="369"/>
      <c r="C37" s="366" t="s">
        <v>405</v>
      </c>
      <c r="D37" s="369">
        <v>29.79447713</v>
      </c>
      <c r="E37" s="371">
        <v>61.28988822000001</v>
      </c>
      <c r="F37" s="369">
        <v>91.08436535000001</v>
      </c>
    </row>
    <row r="38" spans="1:6" ht="12.75">
      <c r="A38" s="193"/>
      <c r="B38" s="369"/>
      <c r="C38" s="366" t="s">
        <v>740</v>
      </c>
      <c r="D38" s="369">
        <v>1.736</v>
      </c>
      <c r="E38" s="371"/>
      <c r="F38" s="369">
        <v>1.736</v>
      </c>
    </row>
    <row r="39" spans="1:6" ht="12.75" hidden="1">
      <c r="A39" s="193"/>
      <c r="B39" s="47" t="s">
        <v>1041</v>
      </c>
      <c r="C39" s="370"/>
      <c r="D39" s="352">
        <v>346.629129657</v>
      </c>
      <c r="E39" s="245">
        <v>710.63692883</v>
      </c>
      <c r="F39" s="49">
        <v>1057.2660584870002</v>
      </c>
    </row>
    <row r="40" spans="1:6" ht="12.75">
      <c r="A40" s="353" t="s">
        <v>115</v>
      </c>
      <c r="B40" s="360"/>
      <c r="C40" s="360"/>
      <c r="D40" s="374">
        <v>346.629129657</v>
      </c>
      <c r="E40" s="354">
        <v>710.63692883</v>
      </c>
      <c r="F40" s="355">
        <v>1057.2660584870002</v>
      </c>
    </row>
    <row r="41" spans="1:6" s="302" customFormat="1" ht="12.75">
      <c r="A41" s="356" t="s">
        <v>1030</v>
      </c>
      <c r="B41" s="359"/>
      <c r="C41" s="359"/>
      <c r="D41" s="375">
        <v>570.1341413170001</v>
      </c>
      <c r="E41" s="357">
        <v>4093.3081507912675</v>
      </c>
      <c r="F41" s="358">
        <v>4663.442292108267</v>
      </c>
    </row>
    <row r="42" spans="1:6" s="302" customFormat="1" ht="12.75">
      <c r="A42"/>
      <c r="B42"/>
      <c r="C42"/>
      <c r="D42"/>
      <c r="E42"/>
      <c r="F42"/>
    </row>
  </sheetData>
  <sheetProtection/>
  <mergeCells count="4">
    <mergeCell ref="A4:F4"/>
    <mergeCell ref="A1:F1"/>
    <mergeCell ref="A2:F2"/>
    <mergeCell ref="A3:F3"/>
  </mergeCells>
  <printOptions gridLines="1" horizontalCentered="1"/>
  <pageMargins left="0.3" right="0.35" top="0.43" bottom="0.78" header="0.25" footer="0.5"/>
  <pageSetup firstPageNumber="13" useFirstPageNumber="1" horizontalDpi="1200" verticalDpi="1200" orientation="landscape" paperSize="9" scale="96" r:id="rId1"/>
  <headerFooter alignWithMargins="0">
    <oddFooter>&amp;L&amp;Z&amp;F&amp;R&amp;P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B1">
      <selection activeCell="A1" sqref="A1:I67"/>
    </sheetView>
  </sheetViews>
  <sheetFormatPr defaultColWidth="9.140625" defaultRowHeight="12.75"/>
  <cols>
    <col min="1" max="1" width="16.00390625" style="1" bestFit="1" customWidth="1"/>
    <col min="2" max="2" width="7.28125" style="1" customWidth="1"/>
    <col min="3" max="3" width="14.8515625" style="2" customWidth="1"/>
    <col min="4" max="4" width="38.7109375" style="35" customWidth="1"/>
    <col min="5" max="5" width="9.8515625" style="3" customWidth="1"/>
    <col min="6" max="6" width="10.7109375" style="3" bestFit="1" customWidth="1"/>
    <col min="7" max="7" width="5.00390625" style="2" customWidth="1"/>
    <col min="8" max="8" width="17.57421875" style="4" customWidth="1"/>
    <col min="9" max="9" width="18.140625" style="4" customWidth="1"/>
    <col min="10" max="10" width="14.8515625" style="0" hidden="1" customWidth="1"/>
    <col min="11" max="11" width="15.8515625" style="0" hidden="1" customWidth="1"/>
    <col min="12" max="12" width="28.140625" style="0" hidden="1" customWidth="1"/>
    <col min="13" max="14" width="28.7109375" style="1" hidden="1" customWidth="1"/>
    <col min="15" max="15" width="23.28125" style="1" hidden="1" customWidth="1"/>
  </cols>
  <sheetData>
    <row r="1" spans="1:9" s="5" customFormat="1" ht="26.25" customHeight="1">
      <c r="A1" s="41" t="s">
        <v>25</v>
      </c>
      <c r="B1" s="41"/>
      <c r="C1" s="41"/>
      <c r="D1" s="41"/>
      <c r="E1" s="42"/>
      <c r="F1" s="42"/>
      <c r="G1" s="41"/>
      <c r="H1" s="43"/>
      <c r="I1" s="43"/>
    </row>
    <row r="2" spans="1:15" ht="79.5" customHeight="1">
      <c r="A2" s="11" t="s">
        <v>1002</v>
      </c>
      <c r="B2" s="11" t="s">
        <v>1003</v>
      </c>
      <c r="C2" s="11" t="s">
        <v>1004</v>
      </c>
      <c r="D2" s="14" t="s">
        <v>1005</v>
      </c>
      <c r="E2" s="13" t="s">
        <v>1006</v>
      </c>
      <c r="F2" s="14" t="s">
        <v>1007</v>
      </c>
      <c r="G2" s="15" t="s">
        <v>1008</v>
      </c>
      <c r="H2" s="14" t="s">
        <v>1009</v>
      </c>
      <c r="I2" s="14" t="s">
        <v>1062</v>
      </c>
      <c r="J2" s="14" t="s">
        <v>21</v>
      </c>
      <c r="K2" s="14" t="s">
        <v>1015</v>
      </c>
      <c r="L2" s="14" t="s">
        <v>117</v>
      </c>
      <c r="M2" s="14" t="s">
        <v>1016</v>
      </c>
      <c r="N2" s="14" t="s">
        <v>1017</v>
      </c>
      <c r="O2" s="14" t="s">
        <v>1018</v>
      </c>
    </row>
    <row r="3" spans="1:21" ht="13.5" customHeight="1">
      <c r="A3" s="120" t="s">
        <v>180</v>
      </c>
      <c r="B3" s="114" t="s">
        <v>120</v>
      </c>
      <c r="C3" s="120" t="s">
        <v>360</v>
      </c>
      <c r="D3" s="120" t="s">
        <v>361</v>
      </c>
      <c r="E3" s="26" t="s">
        <v>362</v>
      </c>
      <c r="F3" s="116" t="s">
        <v>363</v>
      </c>
      <c r="G3" s="116" t="s">
        <v>119</v>
      </c>
      <c r="H3" s="114">
        <v>170000000</v>
      </c>
      <c r="I3" s="117">
        <v>170000000</v>
      </c>
      <c r="J3" s="117">
        <v>170</v>
      </c>
      <c r="K3" s="192" t="s">
        <v>1023</v>
      </c>
      <c r="L3" s="192" t="s">
        <v>1024</v>
      </c>
      <c r="M3" s="192" t="s">
        <v>124</v>
      </c>
      <c r="N3" s="192" t="s">
        <v>299</v>
      </c>
      <c r="O3" s="192" t="s">
        <v>182</v>
      </c>
      <c r="P3" s="117"/>
      <c r="Q3" s="118"/>
      <c r="R3" s="119"/>
      <c r="S3" s="119"/>
      <c r="T3" s="119"/>
      <c r="U3" s="119"/>
    </row>
    <row r="4" spans="1:15" ht="13.5">
      <c r="A4" s="24" t="s">
        <v>180</v>
      </c>
      <c r="B4" s="24" t="s">
        <v>120</v>
      </c>
      <c r="C4" s="151" t="s">
        <v>364</v>
      </c>
      <c r="D4" s="151" t="s">
        <v>365</v>
      </c>
      <c r="E4" s="26" t="s">
        <v>362</v>
      </c>
      <c r="F4" s="26" t="s">
        <v>363</v>
      </c>
      <c r="G4" s="25" t="s">
        <v>177</v>
      </c>
      <c r="H4" s="27">
        <v>6451000</v>
      </c>
      <c r="I4" s="27">
        <f>SUM(H4/0.67413155)</f>
        <v>9569348.890435405</v>
      </c>
      <c r="J4" s="27">
        <v>9.569348890435405</v>
      </c>
      <c r="K4" s="24" t="s">
        <v>1023</v>
      </c>
      <c r="L4" s="24" t="s">
        <v>1024</v>
      </c>
      <c r="M4" s="24" t="s">
        <v>124</v>
      </c>
      <c r="N4" s="24" t="s">
        <v>299</v>
      </c>
      <c r="O4" s="24" t="s">
        <v>182</v>
      </c>
    </row>
    <row r="5" spans="1:15" ht="13.5">
      <c r="A5" s="24" t="s">
        <v>180</v>
      </c>
      <c r="B5" s="24" t="s">
        <v>120</v>
      </c>
      <c r="C5" s="151" t="s">
        <v>366</v>
      </c>
      <c r="D5" s="151" t="s">
        <v>367</v>
      </c>
      <c r="E5" s="26" t="s">
        <v>368</v>
      </c>
      <c r="F5" s="26" t="s">
        <v>326</v>
      </c>
      <c r="G5" s="25" t="s">
        <v>119</v>
      </c>
      <c r="H5" s="27">
        <v>242000000</v>
      </c>
      <c r="I5" s="27">
        <v>242000000</v>
      </c>
      <c r="J5" s="27">
        <v>242</v>
      </c>
      <c r="K5" s="24" t="s">
        <v>1023</v>
      </c>
      <c r="L5" s="24" t="s">
        <v>1024</v>
      </c>
      <c r="M5" s="24" t="s">
        <v>140</v>
      </c>
      <c r="N5" s="24" t="s">
        <v>369</v>
      </c>
      <c r="O5" s="24" t="s">
        <v>182</v>
      </c>
    </row>
    <row r="6" spans="1:15" ht="13.5">
      <c r="A6" s="24" t="s">
        <v>180</v>
      </c>
      <c r="B6" s="24" t="s">
        <v>120</v>
      </c>
      <c r="C6" s="151" t="s">
        <v>370</v>
      </c>
      <c r="D6" s="151" t="s">
        <v>371</v>
      </c>
      <c r="E6" s="26" t="s">
        <v>368</v>
      </c>
      <c r="F6" s="26" t="s">
        <v>372</v>
      </c>
      <c r="G6" s="25" t="s">
        <v>177</v>
      </c>
      <c r="H6" s="27">
        <v>6132000</v>
      </c>
      <c r="I6" s="27">
        <f>SUM(H6/0.66928581)</f>
        <v>9162005.093160424</v>
      </c>
      <c r="J6" s="27">
        <v>9.162005093160424</v>
      </c>
      <c r="K6" s="24" t="s">
        <v>1023</v>
      </c>
      <c r="L6" s="24" t="s">
        <v>1024</v>
      </c>
      <c r="M6" s="24" t="s">
        <v>140</v>
      </c>
      <c r="N6" s="24" t="s">
        <v>369</v>
      </c>
      <c r="O6" s="24" t="s">
        <v>182</v>
      </c>
    </row>
    <row r="7" spans="1:15" ht="13.5">
      <c r="A7" s="24" t="s">
        <v>180</v>
      </c>
      <c r="B7" s="24" t="s">
        <v>120</v>
      </c>
      <c r="C7" s="151" t="s">
        <v>373</v>
      </c>
      <c r="D7" s="151" t="s">
        <v>374</v>
      </c>
      <c r="E7" s="26" t="s">
        <v>375</v>
      </c>
      <c r="F7" s="26" t="s">
        <v>156</v>
      </c>
      <c r="G7" s="25" t="s">
        <v>119</v>
      </c>
      <c r="H7" s="27">
        <v>300000000</v>
      </c>
      <c r="I7" s="27">
        <v>300000000</v>
      </c>
      <c r="J7" s="27">
        <v>300</v>
      </c>
      <c r="K7" s="24" t="s">
        <v>1020</v>
      </c>
      <c r="L7" s="24" t="s">
        <v>273</v>
      </c>
      <c r="M7" s="24" t="s">
        <v>273</v>
      </c>
      <c r="N7" s="24" t="s">
        <v>376</v>
      </c>
      <c r="O7" s="24" t="s">
        <v>182</v>
      </c>
    </row>
    <row r="8" spans="1:15" ht="13.5">
      <c r="A8" s="24" t="s">
        <v>180</v>
      </c>
      <c r="B8" s="24" t="s">
        <v>120</v>
      </c>
      <c r="C8" s="151" t="s">
        <v>377</v>
      </c>
      <c r="D8" s="151" t="s">
        <v>378</v>
      </c>
      <c r="E8" s="26" t="s">
        <v>375</v>
      </c>
      <c r="F8" s="26" t="s">
        <v>156</v>
      </c>
      <c r="G8" s="25" t="s">
        <v>177</v>
      </c>
      <c r="H8" s="27">
        <v>122888000</v>
      </c>
      <c r="I8" s="27">
        <f>SUM(H8/0.63662639)</f>
        <v>193030012.46932286</v>
      </c>
      <c r="J8" s="27">
        <v>193.03001246932286</v>
      </c>
      <c r="K8" s="24" t="s">
        <v>1020</v>
      </c>
      <c r="L8" s="24" t="s">
        <v>273</v>
      </c>
      <c r="M8" s="24" t="s">
        <v>273</v>
      </c>
      <c r="N8" s="24" t="s">
        <v>225</v>
      </c>
      <c r="O8" s="24" t="s">
        <v>182</v>
      </c>
    </row>
    <row r="9" spans="1:15" ht="13.5">
      <c r="A9" s="24" t="s">
        <v>180</v>
      </c>
      <c r="B9" s="24" t="s">
        <v>120</v>
      </c>
      <c r="C9" s="151" t="s">
        <v>379</v>
      </c>
      <c r="D9" s="151" t="s">
        <v>380</v>
      </c>
      <c r="E9" s="26" t="s">
        <v>381</v>
      </c>
      <c r="F9" s="26" t="s">
        <v>135</v>
      </c>
      <c r="G9" s="25" t="s">
        <v>119</v>
      </c>
      <c r="H9" s="27">
        <v>45000000</v>
      </c>
      <c r="I9" s="27">
        <v>45000000</v>
      </c>
      <c r="J9" s="27">
        <v>45</v>
      </c>
      <c r="K9" s="24" t="s">
        <v>1020</v>
      </c>
      <c r="L9" s="24" t="s">
        <v>273</v>
      </c>
      <c r="M9" s="24" t="s">
        <v>273</v>
      </c>
      <c r="N9" s="24" t="s">
        <v>1063</v>
      </c>
      <c r="O9" s="24" t="s">
        <v>182</v>
      </c>
    </row>
    <row r="10" spans="1:15" ht="13.5">
      <c r="A10" s="24" t="s">
        <v>180</v>
      </c>
      <c r="B10" s="24" t="s">
        <v>120</v>
      </c>
      <c r="C10" s="151" t="s">
        <v>382</v>
      </c>
      <c r="D10" s="151" t="s">
        <v>383</v>
      </c>
      <c r="E10" s="26" t="s">
        <v>381</v>
      </c>
      <c r="F10" s="26" t="s">
        <v>135</v>
      </c>
      <c r="G10" s="25" t="s">
        <v>177</v>
      </c>
      <c r="H10" s="27">
        <v>36955000</v>
      </c>
      <c r="I10" s="27">
        <v>56257335</v>
      </c>
      <c r="J10" s="27">
        <v>56.257335</v>
      </c>
      <c r="K10" s="24" t="s">
        <v>1020</v>
      </c>
      <c r="L10" s="24" t="s">
        <v>273</v>
      </c>
      <c r="M10" s="24" t="s">
        <v>273</v>
      </c>
      <c r="N10" s="24" t="s">
        <v>1063</v>
      </c>
      <c r="O10" s="24" t="s">
        <v>182</v>
      </c>
    </row>
    <row r="11" spans="1:15" ht="13.5">
      <c r="A11" s="24" t="s">
        <v>180</v>
      </c>
      <c r="B11" s="24" t="s">
        <v>120</v>
      </c>
      <c r="C11" s="151" t="s">
        <v>384</v>
      </c>
      <c r="D11" s="151" t="s">
        <v>385</v>
      </c>
      <c r="E11" s="26" t="s">
        <v>381</v>
      </c>
      <c r="F11" s="26" t="s">
        <v>386</v>
      </c>
      <c r="G11" s="25" t="s">
        <v>177</v>
      </c>
      <c r="H11" s="27">
        <v>64938000</v>
      </c>
      <c r="I11" s="27">
        <v>98856416</v>
      </c>
      <c r="J11" s="27">
        <v>98.856416</v>
      </c>
      <c r="K11" s="24" t="s">
        <v>1020</v>
      </c>
      <c r="L11" s="24" t="s">
        <v>273</v>
      </c>
      <c r="M11" s="24" t="s">
        <v>273</v>
      </c>
      <c r="N11" s="24" t="s">
        <v>387</v>
      </c>
      <c r="O11" s="24" t="s">
        <v>182</v>
      </c>
    </row>
    <row r="12" spans="1:15" ht="13.5">
      <c r="A12" s="24" t="s">
        <v>180</v>
      </c>
      <c r="B12" s="24" t="s">
        <v>120</v>
      </c>
      <c r="C12" s="151" t="s">
        <v>388</v>
      </c>
      <c r="D12" s="151" t="s">
        <v>389</v>
      </c>
      <c r="E12" s="26" t="s">
        <v>381</v>
      </c>
      <c r="F12" s="26" t="s">
        <v>386</v>
      </c>
      <c r="G12" s="25" t="s">
        <v>177</v>
      </c>
      <c r="H12" s="27">
        <v>63730000</v>
      </c>
      <c r="I12" s="27">
        <v>97017453</v>
      </c>
      <c r="J12" s="27">
        <v>97.017453</v>
      </c>
      <c r="K12" s="24" t="s">
        <v>1020</v>
      </c>
      <c r="L12" s="24" t="s">
        <v>273</v>
      </c>
      <c r="M12" s="24" t="s">
        <v>273</v>
      </c>
      <c r="N12" s="24" t="s">
        <v>340</v>
      </c>
      <c r="O12" s="24" t="s">
        <v>182</v>
      </c>
    </row>
    <row r="13" spans="1:15" ht="13.5">
      <c r="A13" s="24" t="s">
        <v>180</v>
      </c>
      <c r="B13" s="24" t="s">
        <v>120</v>
      </c>
      <c r="C13" s="151" t="s">
        <v>390</v>
      </c>
      <c r="D13" s="151" t="s">
        <v>391</v>
      </c>
      <c r="E13" s="26" t="s">
        <v>392</v>
      </c>
      <c r="F13" s="26" t="s">
        <v>393</v>
      </c>
      <c r="G13" s="25" t="s">
        <v>177</v>
      </c>
      <c r="H13" s="27">
        <v>25538000</v>
      </c>
      <c r="I13" s="27">
        <f>SUM(H13/0.6685207)</f>
        <v>38200761.77147544</v>
      </c>
      <c r="J13" s="27">
        <v>38.20076177147544</v>
      </c>
      <c r="K13" s="24" t="s">
        <v>1023</v>
      </c>
      <c r="L13" s="24" t="s">
        <v>1024</v>
      </c>
      <c r="M13" s="24" t="s">
        <v>197</v>
      </c>
      <c r="N13" s="24" t="s">
        <v>387</v>
      </c>
      <c r="O13" s="24" t="s">
        <v>182</v>
      </c>
    </row>
    <row r="14" spans="1:15" ht="13.5">
      <c r="A14" s="24" t="s">
        <v>180</v>
      </c>
      <c r="B14" s="24" t="s">
        <v>120</v>
      </c>
      <c r="C14" s="151" t="s">
        <v>1087</v>
      </c>
      <c r="D14" s="151" t="s">
        <v>1088</v>
      </c>
      <c r="E14" s="26" t="s">
        <v>1089</v>
      </c>
      <c r="F14" s="26" t="s">
        <v>135</v>
      </c>
      <c r="G14" s="25" t="s">
        <v>119</v>
      </c>
      <c r="H14" s="27">
        <v>350000000</v>
      </c>
      <c r="I14" s="27">
        <v>350000000</v>
      </c>
      <c r="J14" s="27">
        <v>350</v>
      </c>
      <c r="K14" s="24" t="s">
        <v>1020</v>
      </c>
      <c r="L14" s="24" t="s">
        <v>273</v>
      </c>
      <c r="M14" s="24" t="s">
        <v>273</v>
      </c>
      <c r="N14" s="24" t="s">
        <v>376</v>
      </c>
      <c r="O14" s="24" t="s">
        <v>182</v>
      </c>
    </row>
    <row r="15" spans="1:15" ht="13.5">
      <c r="A15" s="24" t="s">
        <v>180</v>
      </c>
      <c r="B15" s="24" t="s">
        <v>120</v>
      </c>
      <c r="C15" s="151" t="s">
        <v>1090</v>
      </c>
      <c r="D15" s="151" t="s">
        <v>1091</v>
      </c>
      <c r="E15" s="26" t="s">
        <v>1089</v>
      </c>
      <c r="F15" s="26" t="s">
        <v>135</v>
      </c>
      <c r="G15" s="25" t="s">
        <v>177</v>
      </c>
      <c r="H15" s="27">
        <v>64626000</v>
      </c>
      <c r="I15" s="27">
        <f>SUM(H15/0.64423442)</f>
        <v>100314416.60630304</v>
      </c>
      <c r="J15" s="27">
        <v>100.31441660630304</v>
      </c>
      <c r="K15" s="24" t="s">
        <v>1020</v>
      </c>
      <c r="L15" s="24" t="s">
        <v>273</v>
      </c>
      <c r="M15" s="24" t="s">
        <v>273</v>
      </c>
      <c r="N15" s="24" t="s">
        <v>376</v>
      </c>
      <c r="O15" s="24" t="s">
        <v>182</v>
      </c>
    </row>
    <row r="16" spans="1:15" ht="13.5">
      <c r="A16" s="24" t="s">
        <v>180</v>
      </c>
      <c r="B16" s="24" t="s">
        <v>120</v>
      </c>
      <c r="C16" s="151" t="s">
        <v>1191</v>
      </c>
      <c r="D16" s="151" t="s">
        <v>1091</v>
      </c>
      <c r="E16" s="26" t="s">
        <v>1089</v>
      </c>
      <c r="F16" s="26" t="s">
        <v>135</v>
      </c>
      <c r="G16" s="25" t="s">
        <v>177</v>
      </c>
      <c r="H16" s="27">
        <v>32500000</v>
      </c>
      <c r="I16" s="27">
        <f>SUM(H16/0.64423442)</f>
        <v>50447475.31496377</v>
      </c>
      <c r="J16" s="27">
        <v>50.447475314963775</v>
      </c>
      <c r="K16" s="24" t="s">
        <v>1020</v>
      </c>
      <c r="L16" s="24" t="s">
        <v>1190</v>
      </c>
      <c r="M16" s="24" t="s">
        <v>273</v>
      </c>
      <c r="N16" s="24" t="s">
        <v>376</v>
      </c>
      <c r="O16" s="24" t="s">
        <v>182</v>
      </c>
    </row>
    <row r="17" spans="1:15" ht="13.5">
      <c r="A17" s="24" t="s">
        <v>689</v>
      </c>
      <c r="B17" s="24" t="s">
        <v>671</v>
      </c>
      <c r="C17" s="151">
        <v>10031</v>
      </c>
      <c r="D17" s="151" t="s">
        <v>703</v>
      </c>
      <c r="E17" s="26" t="s">
        <v>704</v>
      </c>
      <c r="F17" s="26" t="s">
        <v>705</v>
      </c>
      <c r="G17" s="25" t="s">
        <v>690</v>
      </c>
      <c r="H17" s="27">
        <v>6700000</v>
      </c>
      <c r="I17" s="27">
        <f>SUM(H17/1.2166)</f>
        <v>5507151.07677133</v>
      </c>
      <c r="J17" s="27">
        <v>5.50715107677133</v>
      </c>
      <c r="K17" s="24" t="s">
        <v>1023</v>
      </c>
      <c r="L17" s="24" t="s">
        <v>1024</v>
      </c>
      <c r="M17" s="24" t="s">
        <v>740</v>
      </c>
      <c r="N17" s="24" t="s">
        <v>740</v>
      </c>
      <c r="O17" s="24" t="s">
        <v>137</v>
      </c>
    </row>
    <row r="18" spans="1:15" ht="13.5">
      <c r="A18" s="24" t="s">
        <v>670</v>
      </c>
      <c r="B18" s="24" t="s">
        <v>120</v>
      </c>
      <c r="C18" s="151" t="s">
        <v>1084</v>
      </c>
      <c r="D18" s="151" t="s">
        <v>1076</v>
      </c>
      <c r="E18" s="26" t="s">
        <v>1085</v>
      </c>
      <c r="F18" s="26" t="s">
        <v>1085</v>
      </c>
      <c r="G18" s="25" t="s">
        <v>119</v>
      </c>
      <c r="H18" s="27">
        <v>500000000</v>
      </c>
      <c r="I18" s="27">
        <v>500000000</v>
      </c>
      <c r="J18" s="27">
        <v>500</v>
      </c>
      <c r="K18" s="24" t="s">
        <v>1020</v>
      </c>
      <c r="L18" s="24" t="s">
        <v>273</v>
      </c>
      <c r="M18" s="24" t="s">
        <v>273</v>
      </c>
      <c r="N18" s="24" t="s">
        <v>225</v>
      </c>
      <c r="O18" s="24" t="s">
        <v>137</v>
      </c>
    </row>
    <row r="19" spans="1:15" ht="13.5">
      <c r="A19" s="24" t="s">
        <v>670</v>
      </c>
      <c r="B19" s="24" t="s">
        <v>120</v>
      </c>
      <c r="C19" s="151" t="s">
        <v>40</v>
      </c>
      <c r="D19" s="151" t="s">
        <v>41</v>
      </c>
      <c r="E19" s="26" t="s">
        <v>42</v>
      </c>
      <c r="F19" s="26" t="s">
        <v>43</v>
      </c>
      <c r="G19" s="25" t="s">
        <v>119</v>
      </c>
      <c r="H19" s="27">
        <v>143853000</v>
      </c>
      <c r="I19" s="27">
        <v>143853000</v>
      </c>
      <c r="J19" s="27">
        <v>143.853</v>
      </c>
      <c r="K19" s="24" t="s">
        <v>1023</v>
      </c>
      <c r="L19" s="24" t="s">
        <v>1024</v>
      </c>
      <c r="M19" s="24" t="s">
        <v>197</v>
      </c>
      <c r="N19" s="24" t="s">
        <v>44</v>
      </c>
      <c r="O19" s="24" t="s">
        <v>137</v>
      </c>
    </row>
    <row r="20" spans="1:15" ht="13.5">
      <c r="A20" s="24" t="s">
        <v>670</v>
      </c>
      <c r="B20" s="24" t="s">
        <v>120</v>
      </c>
      <c r="C20" s="151" t="s">
        <v>45</v>
      </c>
      <c r="D20" s="151" t="s">
        <v>46</v>
      </c>
      <c r="E20" s="26" t="s">
        <v>42</v>
      </c>
      <c r="F20" s="26" t="s">
        <v>43</v>
      </c>
      <c r="G20" s="25" t="s">
        <v>119</v>
      </c>
      <c r="H20" s="27">
        <v>156147000</v>
      </c>
      <c r="I20" s="27">
        <v>156147000</v>
      </c>
      <c r="J20" s="27">
        <v>156.147</v>
      </c>
      <c r="K20" s="24" t="s">
        <v>1023</v>
      </c>
      <c r="L20" s="24" t="s">
        <v>1024</v>
      </c>
      <c r="M20" s="24" t="s">
        <v>197</v>
      </c>
      <c r="N20" s="24" t="s">
        <v>44</v>
      </c>
      <c r="O20" s="24" t="s">
        <v>137</v>
      </c>
    </row>
    <row r="21" spans="1:15" ht="13.5">
      <c r="A21" s="24" t="s">
        <v>711</v>
      </c>
      <c r="B21" s="24" t="s">
        <v>671</v>
      </c>
      <c r="C21" s="151" t="s">
        <v>714</v>
      </c>
      <c r="D21" s="151" t="s">
        <v>715</v>
      </c>
      <c r="E21" s="26" t="s">
        <v>716</v>
      </c>
      <c r="F21" s="26" t="s">
        <v>494</v>
      </c>
      <c r="G21" s="25" t="s">
        <v>147</v>
      </c>
      <c r="H21" s="27">
        <v>18000000</v>
      </c>
      <c r="I21" s="27">
        <f>SUM(H21/0.71395424)</f>
        <v>25211699.84227561</v>
      </c>
      <c r="J21" s="27">
        <v>25.211699842275607</v>
      </c>
      <c r="K21" s="24" t="s">
        <v>1023</v>
      </c>
      <c r="L21" s="24" t="s">
        <v>1024</v>
      </c>
      <c r="M21" s="24" t="s">
        <v>216</v>
      </c>
      <c r="N21" s="24" t="s">
        <v>192</v>
      </c>
      <c r="O21" s="24" t="s">
        <v>182</v>
      </c>
    </row>
    <row r="22" spans="1:15" ht="13.5">
      <c r="A22" s="24" t="s">
        <v>160</v>
      </c>
      <c r="B22" s="24" t="s">
        <v>120</v>
      </c>
      <c r="C22" s="151" t="s">
        <v>168</v>
      </c>
      <c r="D22" s="151" t="s">
        <v>169</v>
      </c>
      <c r="E22" s="26" t="s">
        <v>170</v>
      </c>
      <c r="F22" s="26" t="s">
        <v>171</v>
      </c>
      <c r="G22" s="25" t="s">
        <v>147</v>
      </c>
      <c r="H22" s="27">
        <v>97080115.36</v>
      </c>
      <c r="I22" s="27">
        <f>SUM(H22/0.78403701)</f>
        <v>123820832.59054314</v>
      </c>
      <c r="J22" s="27">
        <v>123.82083259054313</v>
      </c>
      <c r="K22" s="24" t="s">
        <v>1023</v>
      </c>
      <c r="L22" s="24" t="s">
        <v>1024</v>
      </c>
      <c r="M22" s="24" t="s">
        <v>140</v>
      </c>
      <c r="N22" s="24" t="s">
        <v>152</v>
      </c>
      <c r="O22" s="24" t="s">
        <v>137</v>
      </c>
    </row>
    <row r="23" spans="1:15" ht="13.5">
      <c r="A23" s="24" t="s">
        <v>160</v>
      </c>
      <c r="B23" s="24" t="s">
        <v>120</v>
      </c>
      <c r="C23" s="151" t="s">
        <v>172</v>
      </c>
      <c r="D23" s="151" t="s">
        <v>173</v>
      </c>
      <c r="E23" s="26" t="s">
        <v>174</v>
      </c>
      <c r="F23" s="26" t="s">
        <v>175</v>
      </c>
      <c r="G23" s="25" t="s">
        <v>147</v>
      </c>
      <c r="H23" s="27">
        <v>11291104.59</v>
      </c>
      <c r="I23" s="27">
        <f>SUM(H23/0.77890719)</f>
        <v>14496084.687573625</v>
      </c>
      <c r="J23" s="27">
        <v>14.496084687573624</v>
      </c>
      <c r="K23" s="24" t="s">
        <v>1023</v>
      </c>
      <c r="L23" s="24" t="s">
        <v>1024</v>
      </c>
      <c r="M23" s="24" t="s">
        <v>140</v>
      </c>
      <c r="N23" s="24" t="s">
        <v>152</v>
      </c>
      <c r="O23" s="24" t="s">
        <v>137</v>
      </c>
    </row>
    <row r="24" spans="1:15" ht="13.5">
      <c r="A24" s="24" t="s">
        <v>397</v>
      </c>
      <c r="B24" s="24" t="s">
        <v>120</v>
      </c>
      <c r="C24" s="151" t="s">
        <v>415</v>
      </c>
      <c r="D24" s="151" t="s">
        <v>416</v>
      </c>
      <c r="E24" s="26" t="s">
        <v>417</v>
      </c>
      <c r="F24" s="26" t="s">
        <v>326</v>
      </c>
      <c r="G24" s="25" t="s">
        <v>119</v>
      </c>
      <c r="H24" s="27">
        <v>173600000</v>
      </c>
      <c r="I24" s="27">
        <v>173600000</v>
      </c>
      <c r="J24" s="27">
        <v>173.6</v>
      </c>
      <c r="K24" s="24" t="s">
        <v>1023</v>
      </c>
      <c r="L24" s="24" t="s">
        <v>1024</v>
      </c>
      <c r="M24" s="24" t="s">
        <v>140</v>
      </c>
      <c r="N24" s="24" t="s">
        <v>152</v>
      </c>
      <c r="O24" s="24" t="s">
        <v>182</v>
      </c>
    </row>
    <row r="25" spans="1:15" ht="13.5">
      <c r="A25" s="24" t="s">
        <v>422</v>
      </c>
      <c r="B25" s="24" t="s">
        <v>120</v>
      </c>
      <c r="C25" s="151" t="s">
        <v>501</v>
      </c>
      <c r="D25" s="151" t="s">
        <v>502</v>
      </c>
      <c r="E25" s="26" t="s">
        <v>417</v>
      </c>
      <c r="F25" s="26" t="s">
        <v>503</v>
      </c>
      <c r="G25" s="25" t="s">
        <v>177</v>
      </c>
      <c r="H25" s="27">
        <v>23400000</v>
      </c>
      <c r="I25" s="27">
        <f>SUM(H25/0.61494564)</f>
        <v>38052143.92608752</v>
      </c>
      <c r="J25" s="27">
        <v>38.052143926087524</v>
      </c>
      <c r="K25" s="24" t="s">
        <v>1023</v>
      </c>
      <c r="L25" s="24" t="s">
        <v>1024</v>
      </c>
      <c r="M25" s="24" t="s">
        <v>405</v>
      </c>
      <c r="N25" s="24" t="s">
        <v>181</v>
      </c>
      <c r="O25" s="24" t="s">
        <v>182</v>
      </c>
    </row>
    <row r="26" spans="1:15" ht="13.5">
      <c r="A26" s="24" t="s">
        <v>422</v>
      </c>
      <c r="B26" s="24" t="s">
        <v>120</v>
      </c>
      <c r="C26" s="151" t="s">
        <v>504</v>
      </c>
      <c r="D26" s="151" t="s">
        <v>505</v>
      </c>
      <c r="E26" s="26" t="s">
        <v>417</v>
      </c>
      <c r="F26" s="26" t="s">
        <v>326</v>
      </c>
      <c r="G26" s="25" t="s">
        <v>177</v>
      </c>
      <c r="H26" s="27">
        <v>18700000</v>
      </c>
      <c r="I26" s="27">
        <f>SUM(H26/0.61494564)</f>
        <v>30409191.940933187</v>
      </c>
      <c r="J26" s="27">
        <v>30.409191940933187</v>
      </c>
      <c r="K26" s="24" t="s">
        <v>1023</v>
      </c>
      <c r="L26" s="24" t="s">
        <v>1024</v>
      </c>
      <c r="M26" s="24" t="s">
        <v>140</v>
      </c>
      <c r="N26" s="24" t="s">
        <v>152</v>
      </c>
      <c r="O26" s="24" t="s">
        <v>182</v>
      </c>
    </row>
    <row r="27" spans="1:15" ht="13.5">
      <c r="A27" s="24" t="s">
        <v>422</v>
      </c>
      <c r="B27" s="24" t="s">
        <v>120</v>
      </c>
      <c r="C27" s="151" t="s">
        <v>506</v>
      </c>
      <c r="D27" s="151" t="s">
        <v>505</v>
      </c>
      <c r="E27" s="26" t="s">
        <v>507</v>
      </c>
      <c r="F27" s="26" t="s">
        <v>326</v>
      </c>
      <c r="G27" s="25" t="s">
        <v>177</v>
      </c>
      <c r="H27" s="27">
        <v>32300000</v>
      </c>
      <c r="I27" s="27">
        <f>SUM(H27/0.60754449)</f>
        <v>53164830.776425935</v>
      </c>
      <c r="J27" s="27">
        <v>53.16483077642594</v>
      </c>
      <c r="K27" s="24" t="s">
        <v>1023</v>
      </c>
      <c r="L27" s="24" t="s">
        <v>1024</v>
      </c>
      <c r="M27" s="24" t="s">
        <v>140</v>
      </c>
      <c r="N27" s="24" t="s">
        <v>152</v>
      </c>
      <c r="O27" s="24" t="s">
        <v>182</v>
      </c>
    </row>
    <row r="28" spans="1:15" ht="13.5">
      <c r="A28" s="24" t="s">
        <v>422</v>
      </c>
      <c r="B28" s="24" t="s">
        <v>120</v>
      </c>
      <c r="C28" s="151" t="s">
        <v>508</v>
      </c>
      <c r="D28" s="151" t="s">
        <v>509</v>
      </c>
      <c r="E28" s="26" t="s">
        <v>510</v>
      </c>
      <c r="F28" s="26" t="s">
        <v>287</v>
      </c>
      <c r="G28" s="25" t="s">
        <v>177</v>
      </c>
      <c r="H28" s="27">
        <v>321300000</v>
      </c>
      <c r="I28" s="27">
        <f>SUM(H28/0.66369332)</f>
        <v>484109136.43066347</v>
      </c>
      <c r="J28" s="27">
        <v>484.10913643066345</v>
      </c>
      <c r="K28" s="24" t="s">
        <v>1020</v>
      </c>
      <c r="L28" s="24" t="s">
        <v>273</v>
      </c>
      <c r="M28" s="24" t="s">
        <v>273</v>
      </c>
      <c r="N28" s="24" t="s">
        <v>225</v>
      </c>
      <c r="O28" s="24" t="s">
        <v>182</v>
      </c>
    </row>
    <row r="29" spans="1:15" ht="13.5">
      <c r="A29" s="24" t="s">
        <v>422</v>
      </c>
      <c r="B29" s="24" t="s">
        <v>120</v>
      </c>
      <c r="C29" s="151" t="s">
        <v>1092</v>
      </c>
      <c r="D29" s="151" t="s">
        <v>1093</v>
      </c>
      <c r="E29" s="26" t="s">
        <v>1094</v>
      </c>
      <c r="F29" s="26" t="s">
        <v>326</v>
      </c>
      <c r="G29" s="25" t="s">
        <v>177</v>
      </c>
      <c r="H29" s="27">
        <v>234100000</v>
      </c>
      <c r="I29" s="27">
        <f>SUM(H29/0.65212429)</f>
        <v>358980647.6921753</v>
      </c>
      <c r="J29" s="27">
        <v>358.98064769217535</v>
      </c>
      <c r="K29" s="24" t="s">
        <v>1020</v>
      </c>
      <c r="L29" s="24" t="s">
        <v>273</v>
      </c>
      <c r="M29" s="24" t="s">
        <v>273</v>
      </c>
      <c r="N29" s="24" t="s">
        <v>340</v>
      </c>
      <c r="O29" s="24" t="s">
        <v>182</v>
      </c>
    </row>
    <row r="30" spans="1:15" ht="13.5">
      <c r="A30" s="24" t="s">
        <v>422</v>
      </c>
      <c r="B30" s="24" t="s">
        <v>120</v>
      </c>
      <c r="C30" s="151" t="s">
        <v>1095</v>
      </c>
      <c r="D30" s="151" t="s">
        <v>1096</v>
      </c>
      <c r="E30" s="26" t="s">
        <v>1094</v>
      </c>
      <c r="F30" s="26" t="s">
        <v>326</v>
      </c>
      <c r="G30" s="25" t="s">
        <v>177</v>
      </c>
      <c r="H30" s="27">
        <v>200600000</v>
      </c>
      <c r="I30" s="27">
        <f>SUM(H30/0.65212429)</f>
        <v>307610072.3069217</v>
      </c>
      <c r="J30" s="27">
        <v>307.6100723069217</v>
      </c>
      <c r="K30" s="24" t="s">
        <v>1020</v>
      </c>
      <c r="L30" s="24" t="s">
        <v>273</v>
      </c>
      <c r="M30" s="24" t="s">
        <v>273</v>
      </c>
      <c r="N30" s="24" t="s">
        <v>387</v>
      </c>
      <c r="O30" s="24" t="s">
        <v>182</v>
      </c>
    </row>
    <row r="31" spans="1:15" ht="13.5">
      <c r="A31" s="24" t="s">
        <v>512</v>
      </c>
      <c r="B31" s="24" t="s">
        <v>120</v>
      </c>
      <c r="C31" s="151" t="s">
        <v>534</v>
      </c>
      <c r="D31" s="151" t="s">
        <v>535</v>
      </c>
      <c r="E31" s="26" t="s">
        <v>536</v>
      </c>
      <c r="F31" s="26" t="s">
        <v>537</v>
      </c>
      <c r="G31" s="25" t="s">
        <v>119</v>
      </c>
      <c r="H31" s="27">
        <v>150200000</v>
      </c>
      <c r="I31" s="27">
        <v>150200000</v>
      </c>
      <c r="J31" s="27">
        <v>150.2</v>
      </c>
      <c r="K31" s="24" t="s">
        <v>1023</v>
      </c>
      <c r="L31" s="24" t="s">
        <v>1024</v>
      </c>
      <c r="M31" s="24" t="s">
        <v>140</v>
      </c>
      <c r="N31" s="24" t="s">
        <v>152</v>
      </c>
      <c r="O31" s="24" t="s">
        <v>182</v>
      </c>
    </row>
    <row r="32" spans="1:15" ht="13.5">
      <c r="A32" s="24" t="s">
        <v>512</v>
      </c>
      <c r="B32" s="24" t="s">
        <v>120</v>
      </c>
      <c r="C32" s="151" t="s">
        <v>53</v>
      </c>
      <c r="D32" s="151" t="s">
        <v>54</v>
      </c>
      <c r="E32" s="26" t="s">
        <v>55</v>
      </c>
      <c r="F32" s="26" t="s">
        <v>175</v>
      </c>
      <c r="G32" s="25" t="s">
        <v>119</v>
      </c>
      <c r="H32" s="27">
        <v>137640000</v>
      </c>
      <c r="I32" s="27">
        <v>137640000</v>
      </c>
      <c r="J32" s="27">
        <v>137.64</v>
      </c>
      <c r="K32" s="24" t="s">
        <v>1023</v>
      </c>
      <c r="L32" s="24" t="s">
        <v>1024</v>
      </c>
      <c r="M32" s="24" t="s">
        <v>140</v>
      </c>
      <c r="N32" s="24" t="s">
        <v>152</v>
      </c>
      <c r="O32" s="24" t="s">
        <v>182</v>
      </c>
    </row>
    <row r="33" spans="1:15" ht="13.5">
      <c r="A33" s="24" t="s">
        <v>541</v>
      </c>
      <c r="B33" s="24" t="s">
        <v>120</v>
      </c>
      <c r="C33" s="151" t="s">
        <v>538</v>
      </c>
      <c r="D33" s="151" t="s">
        <v>539</v>
      </c>
      <c r="E33" s="26" t="s">
        <v>540</v>
      </c>
      <c r="F33" s="26" t="s">
        <v>123</v>
      </c>
      <c r="G33" s="25" t="s">
        <v>119</v>
      </c>
      <c r="H33" s="27">
        <v>100000000</v>
      </c>
      <c r="I33" s="27">
        <v>100000000</v>
      </c>
      <c r="J33" s="27">
        <v>100</v>
      </c>
      <c r="K33" s="24" t="s">
        <v>1022</v>
      </c>
      <c r="L33" s="24" t="s">
        <v>29</v>
      </c>
      <c r="M33" s="24" t="s">
        <v>273</v>
      </c>
      <c r="N33" s="24" t="s">
        <v>225</v>
      </c>
      <c r="O33" s="24" t="s">
        <v>182</v>
      </c>
    </row>
    <row r="34" spans="1:15" ht="13.5">
      <c r="A34" s="24" t="s">
        <v>541</v>
      </c>
      <c r="B34" s="24" t="s">
        <v>120</v>
      </c>
      <c r="C34" s="151" t="s">
        <v>542</v>
      </c>
      <c r="D34" s="151" t="s">
        <v>543</v>
      </c>
      <c r="E34" s="26" t="s">
        <v>544</v>
      </c>
      <c r="F34" s="26" t="s">
        <v>545</v>
      </c>
      <c r="G34" s="25" t="s">
        <v>119</v>
      </c>
      <c r="H34" s="27">
        <v>200000000</v>
      </c>
      <c r="I34" s="27">
        <v>200000000</v>
      </c>
      <c r="J34" s="27">
        <v>200</v>
      </c>
      <c r="K34" s="24" t="s">
        <v>1022</v>
      </c>
      <c r="L34" s="24" t="s">
        <v>29</v>
      </c>
      <c r="M34" s="24" t="s">
        <v>273</v>
      </c>
      <c r="N34" s="24" t="s">
        <v>225</v>
      </c>
      <c r="O34" s="24" t="s">
        <v>182</v>
      </c>
    </row>
    <row r="35" spans="1:15" ht="13.5">
      <c r="A35" s="24" t="s">
        <v>541</v>
      </c>
      <c r="B35" s="24" t="s">
        <v>120</v>
      </c>
      <c r="C35" s="151" t="s">
        <v>546</v>
      </c>
      <c r="D35" s="151" t="s">
        <v>547</v>
      </c>
      <c r="E35" s="26" t="s">
        <v>381</v>
      </c>
      <c r="F35" s="26" t="s">
        <v>156</v>
      </c>
      <c r="G35" s="25" t="s">
        <v>147</v>
      </c>
      <c r="H35" s="27">
        <v>220000000</v>
      </c>
      <c r="I35" s="27">
        <f>SUM(H35/0.74197737)</f>
        <v>296504999.8762092</v>
      </c>
      <c r="J35" s="27">
        <v>296.5049998762092</v>
      </c>
      <c r="K35" s="24" t="s">
        <v>1022</v>
      </c>
      <c r="L35" s="24" t="s">
        <v>29</v>
      </c>
      <c r="M35" s="24" t="s">
        <v>273</v>
      </c>
      <c r="N35" s="24" t="s">
        <v>225</v>
      </c>
      <c r="O35" s="24" t="s">
        <v>182</v>
      </c>
    </row>
    <row r="36" spans="1:15" ht="13.5">
      <c r="A36" s="24" t="s">
        <v>1037</v>
      </c>
      <c r="B36" s="24" t="s">
        <v>671</v>
      </c>
      <c r="C36" s="151">
        <v>10469</v>
      </c>
      <c r="D36" s="151" t="s">
        <v>843</v>
      </c>
      <c r="E36" s="26" t="s">
        <v>844</v>
      </c>
      <c r="F36" s="26" t="s">
        <v>282</v>
      </c>
      <c r="G36" s="25" t="s">
        <v>199</v>
      </c>
      <c r="H36" s="27">
        <v>4442000000</v>
      </c>
      <c r="I36" s="27">
        <f>SUM(H36/106.805)</f>
        <v>41589813.21099199</v>
      </c>
      <c r="J36" s="27">
        <v>41.58981321099199</v>
      </c>
      <c r="K36" s="24" t="s">
        <v>1023</v>
      </c>
      <c r="L36" s="24" t="s">
        <v>1024</v>
      </c>
      <c r="M36" s="24" t="s">
        <v>405</v>
      </c>
      <c r="N36" s="24" t="s">
        <v>1086</v>
      </c>
      <c r="O36" s="24" t="s">
        <v>137</v>
      </c>
    </row>
    <row r="37" spans="1:15" ht="13.5">
      <c r="A37" s="24" t="s">
        <v>631</v>
      </c>
      <c r="B37" s="24" t="s">
        <v>120</v>
      </c>
      <c r="C37" s="151" t="s">
        <v>635</v>
      </c>
      <c r="D37" s="151" t="s">
        <v>636</v>
      </c>
      <c r="E37" s="26" t="s">
        <v>56</v>
      </c>
      <c r="F37" s="26" t="s">
        <v>638</v>
      </c>
      <c r="G37" s="25" t="s">
        <v>119</v>
      </c>
      <c r="H37" s="27">
        <v>45000000</v>
      </c>
      <c r="I37" s="27">
        <v>45000000</v>
      </c>
      <c r="J37" s="27">
        <v>45</v>
      </c>
      <c r="K37" s="24" t="s">
        <v>1023</v>
      </c>
      <c r="L37" s="24" t="s">
        <v>1024</v>
      </c>
      <c r="M37" s="24" t="s">
        <v>140</v>
      </c>
      <c r="N37" s="24" t="s">
        <v>152</v>
      </c>
      <c r="O37" s="24" t="s">
        <v>137</v>
      </c>
    </row>
    <row r="38" spans="1:15" ht="13.5">
      <c r="A38" s="24" t="s">
        <v>631</v>
      </c>
      <c r="B38" s="24" t="s">
        <v>120</v>
      </c>
      <c r="C38" s="151" t="s">
        <v>639</v>
      </c>
      <c r="D38" s="151" t="s">
        <v>640</v>
      </c>
      <c r="E38" s="26" t="s">
        <v>637</v>
      </c>
      <c r="F38" s="26" t="s">
        <v>638</v>
      </c>
      <c r="G38" s="25" t="s">
        <v>119</v>
      </c>
      <c r="H38" s="27">
        <v>160000000</v>
      </c>
      <c r="I38" s="27">
        <v>160000000</v>
      </c>
      <c r="J38" s="27">
        <v>160</v>
      </c>
      <c r="K38" s="24" t="s">
        <v>1023</v>
      </c>
      <c r="L38" s="24" t="s">
        <v>1024</v>
      </c>
      <c r="M38" s="24" t="s">
        <v>140</v>
      </c>
      <c r="N38" s="24" t="s">
        <v>152</v>
      </c>
      <c r="O38" s="24" t="s">
        <v>137</v>
      </c>
    </row>
    <row r="39" spans="1:15" ht="13.5">
      <c r="A39" s="24" t="s">
        <v>585</v>
      </c>
      <c r="B39" s="24" t="s">
        <v>120</v>
      </c>
      <c r="C39" s="151" t="s">
        <v>589</v>
      </c>
      <c r="D39" s="151" t="s">
        <v>590</v>
      </c>
      <c r="E39" s="26" t="s">
        <v>591</v>
      </c>
      <c r="F39" s="26" t="s">
        <v>537</v>
      </c>
      <c r="G39" s="25" t="s">
        <v>119</v>
      </c>
      <c r="H39" s="27">
        <v>30000000</v>
      </c>
      <c r="I39" s="27">
        <v>30000000</v>
      </c>
      <c r="J39" s="27">
        <v>30</v>
      </c>
      <c r="K39" s="24" t="s">
        <v>1023</v>
      </c>
      <c r="L39" s="24" t="s">
        <v>1024</v>
      </c>
      <c r="M39" s="24" t="s">
        <v>140</v>
      </c>
      <c r="N39" s="24" t="s">
        <v>152</v>
      </c>
      <c r="O39" s="24" t="s">
        <v>182</v>
      </c>
    </row>
    <row r="40" spans="1:15" ht="13.5">
      <c r="A40" s="24" t="s">
        <v>585</v>
      </c>
      <c r="B40" s="24" t="s">
        <v>120</v>
      </c>
      <c r="C40" s="151" t="s">
        <v>34</v>
      </c>
      <c r="D40" s="151" t="s">
        <v>35</v>
      </c>
      <c r="E40" s="26" t="s">
        <v>14</v>
      </c>
      <c r="F40" s="26" t="s">
        <v>15</v>
      </c>
      <c r="G40" s="25" t="s">
        <v>119</v>
      </c>
      <c r="H40" s="27">
        <v>6000000</v>
      </c>
      <c r="I40" s="27">
        <v>6000000</v>
      </c>
      <c r="J40" s="27">
        <v>6</v>
      </c>
      <c r="K40" s="24" t="s">
        <v>1022</v>
      </c>
      <c r="L40" s="24" t="s">
        <v>131</v>
      </c>
      <c r="M40" s="24" t="s">
        <v>131</v>
      </c>
      <c r="N40" s="24" t="s">
        <v>132</v>
      </c>
      <c r="O40" s="24" t="s">
        <v>182</v>
      </c>
    </row>
    <row r="41" spans="1:15" ht="13.5">
      <c r="A41" s="24" t="s">
        <v>658</v>
      </c>
      <c r="B41" s="24" t="s">
        <v>120</v>
      </c>
      <c r="C41" s="151" t="s">
        <v>665</v>
      </c>
      <c r="D41" s="151" t="s">
        <v>666</v>
      </c>
      <c r="E41" s="26" t="s">
        <v>667</v>
      </c>
      <c r="F41" s="26" t="s">
        <v>668</v>
      </c>
      <c r="G41" s="25" t="s">
        <v>119</v>
      </c>
      <c r="H41" s="27">
        <v>125000000</v>
      </c>
      <c r="I41" s="27">
        <v>125000000</v>
      </c>
      <c r="J41" s="27">
        <v>125</v>
      </c>
      <c r="K41" s="24" t="s">
        <v>1020</v>
      </c>
      <c r="L41" s="24" t="s">
        <v>1082</v>
      </c>
      <c r="M41" s="24" t="s">
        <v>191</v>
      </c>
      <c r="N41" s="24" t="s">
        <v>283</v>
      </c>
      <c r="O41" s="24" t="s">
        <v>137</v>
      </c>
    </row>
    <row r="42" spans="1:15" ht="13.5">
      <c r="A42" s="24" t="s">
        <v>1154</v>
      </c>
      <c r="B42" s="24" t="s">
        <v>671</v>
      </c>
      <c r="C42" s="151" t="s">
        <v>1155</v>
      </c>
      <c r="D42" s="151" t="s">
        <v>1156</v>
      </c>
      <c r="E42" s="26" t="s">
        <v>1157</v>
      </c>
      <c r="F42" s="26" t="s">
        <v>1157</v>
      </c>
      <c r="G42" s="25" t="s">
        <v>119</v>
      </c>
      <c r="H42" s="27">
        <v>10000000</v>
      </c>
      <c r="I42" s="27">
        <v>10000000</v>
      </c>
      <c r="J42" s="27">
        <v>10</v>
      </c>
      <c r="K42" s="24" t="s">
        <v>1020</v>
      </c>
      <c r="L42" s="24" t="s">
        <v>1190</v>
      </c>
      <c r="M42" s="24" t="s">
        <v>273</v>
      </c>
      <c r="N42" s="24" t="s">
        <v>225</v>
      </c>
      <c r="O42" s="24" t="s">
        <v>137</v>
      </c>
    </row>
    <row r="43" spans="1:15" ht="13.5">
      <c r="A43" s="24" t="s">
        <v>669</v>
      </c>
      <c r="B43" s="24" t="s">
        <v>671</v>
      </c>
      <c r="C43" s="151">
        <v>10266</v>
      </c>
      <c r="D43" s="151" t="s">
        <v>867</v>
      </c>
      <c r="E43" s="26" t="s">
        <v>868</v>
      </c>
      <c r="F43" s="26" t="s">
        <v>869</v>
      </c>
      <c r="G43" s="25" t="s">
        <v>194</v>
      </c>
      <c r="H43" s="27">
        <v>50000000</v>
      </c>
      <c r="I43" s="27">
        <f>SUM(H43/0.5002251)</f>
        <v>99955000.25888346</v>
      </c>
      <c r="J43" s="27">
        <v>99.95500025888346</v>
      </c>
      <c r="K43" s="24" t="s">
        <v>1020</v>
      </c>
      <c r="L43" s="24" t="s">
        <v>273</v>
      </c>
      <c r="M43" s="24" t="s">
        <v>273</v>
      </c>
      <c r="N43" s="24" t="s">
        <v>225</v>
      </c>
      <c r="O43" s="24" t="s">
        <v>137</v>
      </c>
    </row>
    <row r="44" spans="1:15" ht="13.5">
      <c r="A44" s="24" t="s">
        <v>669</v>
      </c>
      <c r="B44" s="24" t="s">
        <v>671</v>
      </c>
      <c r="C44" s="151">
        <v>10267</v>
      </c>
      <c r="D44" s="151" t="s">
        <v>870</v>
      </c>
      <c r="E44" s="26" t="s">
        <v>871</v>
      </c>
      <c r="F44" s="26" t="s">
        <v>811</v>
      </c>
      <c r="G44" s="25" t="s">
        <v>194</v>
      </c>
      <c r="H44" s="27">
        <v>13600000</v>
      </c>
      <c r="I44" s="27">
        <f>SUM(H44/0.70140983)</f>
        <v>19389520.104102332</v>
      </c>
      <c r="J44" s="27">
        <v>19.38952010410233</v>
      </c>
      <c r="K44" s="24" t="s">
        <v>1020</v>
      </c>
      <c r="L44" s="24" t="s">
        <v>273</v>
      </c>
      <c r="M44" s="24" t="s">
        <v>273</v>
      </c>
      <c r="N44" s="24" t="s">
        <v>1064</v>
      </c>
      <c r="O44" s="24" t="s">
        <v>137</v>
      </c>
    </row>
    <row r="45" spans="1:15" ht="13.5">
      <c r="A45" s="24" t="s">
        <v>669</v>
      </c>
      <c r="B45" s="24" t="s">
        <v>671</v>
      </c>
      <c r="C45" s="151" t="s">
        <v>873</v>
      </c>
      <c r="D45" s="151" t="s">
        <v>874</v>
      </c>
      <c r="E45" s="26" t="s">
        <v>875</v>
      </c>
      <c r="F45" s="26" t="s">
        <v>287</v>
      </c>
      <c r="G45" s="25" t="s">
        <v>194</v>
      </c>
      <c r="H45" s="27">
        <v>15000000</v>
      </c>
      <c r="I45" s="27">
        <f>SUM(H45/0.6478782)</f>
        <v>23152499.96064075</v>
      </c>
      <c r="J45" s="27">
        <v>23.15249996064075</v>
      </c>
      <c r="K45" s="24" t="s">
        <v>1020</v>
      </c>
      <c r="L45" s="24" t="s">
        <v>273</v>
      </c>
      <c r="M45" s="24" t="s">
        <v>273</v>
      </c>
      <c r="N45" s="24" t="s">
        <v>876</v>
      </c>
      <c r="O45" s="24" t="s">
        <v>137</v>
      </c>
    </row>
    <row r="46" spans="1:15" ht="13.5">
      <c r="A46" s="24" t="s">
        <v>927</v>
      </c>
      <c r="B46" s="24" t="s">
        <v>671</v>
      </c>
      <c r="C46" s="151" t="s">
        <v>928</v>
      </c>
      <c r="D46" s="151" t="s">
        <v>929</v>
      </c>
      <c r="E46" s="26" t="s">
        <v>186</v>
      </c>
      <c r="F46" s="26" t="s">
        <v>186</v>
      </c>
      <c r="G46" s="25" t="s">
        <v>119</v>
      </c>
      <c r="H46" s="27">
        <v>252299.1</v>
      </c>
      <c r="I46" s="27">
        <v>252299.1</v>
      </c>
      <c r="J46" s="27">
        <v>0.2522991</v>
      </c>
      <c r="K46" s="24" t="s">
        <v>1022</v>
      </c>
      <c r="L46" s="24" t="s">
        <v>1175</v>
      </c>
      <c r="M46" s="24" t="s">
        <v>273</v>
      </c>
      <c r="N46" s="24" t="s">
        <v>319</v>
      </c>
      <c r="O46" s="24" t="s">
        <v>182</v>
      </c>
    </row>
    <row r="47" spans="1:15" ht="13.5">
      <c r="A47" s="24" t="s">
        <v>927</v>
      </c>
      <c r="B47" s="24" t="s">
        <v>671</v>
      </c>
      <c r="C47" s="151" t="s">
        <v>930</v>
      </c>
      <c r="D47" s="151" t="s">
        <v>931</v>
      </c>
      <c r="E47" s="26" t="s">
        <v>744</v>
      </c>
      <c r="F47" s="26" t="s">
        <v>744</v>
      </c>
      <c r="G47" s="25" t="s">
        <v>119</v>
      </c>
      <c r="H47" s="27">
        <v>72607.26</v>
      </c>
      <c r="I47" s="27">
        <v>72607.26</v>
      </c>
      <c r="J47" s="27">
        <v>0.07260725999999999</v>
      </c>
      <c r="K47" s="24" t="s">
        <v>1022</v>
      </c>
      <c r="L47" s="24" t="s">
        <v>1175</v>
      </c>
      <c r="M47" s="24" t="s">
        <v>273</v>
      </c>
      <c r="N47" s="24" t="s">
        <v>1097</v>
      </c>
      <c r="O47" s="24" t="s">
        <v>182</v>
      </c>
    </row>
    <row r="48" spans="1:15" ht="13.5">
      <c r="A48" s="24" t="s">
        <v>927</v>
      </c>
      <c r="B48" s="24" t="s">
        <v>671</v>
      </c>
      <c r="C48" s="151" t="s">
        <v>932</v>
      </c>
      <c r="D48" s="151" t="s">
        <v>933</v>
      </c>
      <c r="E48" s="26" t="s">
        <v>375</v>
      </c>
      <c r="F48" s="26" t="s">
        <v>375</v>
      </c>
      <c r="G48" s="25" t="s">
        <v>119</v>
      </c>
      <c r="H48" s="27">
        <v>95183.62</v>
      </c>
      <c r="I48" s="27">
        <v>95183.62</v>
      </c>
      <c r="J48" s="27">
        <v>0.09518362</v>
      </c>
      <c r="K48" s="24" t="s">
        <v>1022</v>
      </c>
      <c r="L48" s="24" t="s">
        <v>1175</v>
      </c>
      <c r="M48" s="24" t="s">
        <v>273</v>
      </c>
      <c r="N48" s="24" t="s">
        <v>319</v>
      </c>
      <c r="O48" s="24" t="s">
        <v>182</v>
      </c>
    </row>
    <row r="49" spans="1:15" ht="13.5">
      <c r="A49" s="24" t="s">
        <v>927</v>
      </c>
      <c r="B49" s="24" t="s">
        <v>671</v>
      </c>
      <c r="C49" s="151" t="s">
        <v>934</v>
      </c>
      <c r="D49" s="151" t="s">
        <v>935</v>
      </c>
      <c r="E49" s="26" t="s">
        <v>936</v>
      </c>
      <c r="F49" s="26" t="s">
        <v>936</v>
      </c>
      <c r="G49" s="25" t="s">
        <v>119</v>
      </c>
      <c r="H49" s="27">
        <v>313910.02</v>
      </c>
      <c r="I49" s="27">
        <v>313910.02</v>
      </c>
      <c r="J49" s="27">
        <v>0.31391002</v>
      </c>
      <c r="K49" s="24" t="s">
        <v>1022</v>
      </c>
      <c r="L49" s="24" t="s">
        <v>1175</v>
      </c>
      <c r="M49" s="24" t="s">
        <v>273</v>
      </c>
      <c r="N49" s="24" t="s">
        <v>319</v>
      </c>
      <c r="O49" s="24" t="s">
        <v>182</v>
      </c>
    </row>
    <row r="50" spans="1:15" ht="13.5">
      <c r="A50" s="24" t="s">
        <v>927</v>
      </c>
      <c r="B50" s="24" t="s">
        <v>671</v>
      </c>
      <c r="C50" s="151" t="s">
        <v>937</v>
      </c>
      <c r="D50" s="151" t="s">
        <v>938</v>
      </c>
      <c r="E50" s="26" t="s">
        <v>545</v>
      </c>
      <c r="F50" s="26" t="s">
        <v>545</v>
      </c>
      <c r="G50" s="25" t="s">
        <v>119</v>
      </c>
      <c r="H50" s="27">
        <v>170296.7</v>
      </c>
      <c r="I50" s="27">
        <v>170296.7</v>
      </c>
      <c r="J50" s="27">
        <v>0.17029670000000002</v>
      </c>
      <c r="K50" s="24" t="s">
        <v>1022</v>
      </c>
      <c r="L50" s="24" t="s">
        <v>1175</v>
      </c>
      <c r="M50" s="24" t="s">
        <v>273</v>
      </c>
      <c r="N50" s="24" t="s">
        <v>319</v>
      </c>
      <c r="O50" s="24" t="s">
        <v>182</v>
      </c>
    </row>
    <row r="51" spans="1:15" ht="13.5">
      <c r="A51" s="24" t="s">
        <v>927</v>
      </c>
      <c r="B51" s="24" t="s">
        <v>671</v>
      </c>
      <c r="C51" s="151" t="s">
        <v>939</v>
      </c>
      <c r="D51" s="151" t="s">
        <v>940</v>
      </c>
      <c r="E51" s="26" t="s">
        <v>156</v>
      </c>
      <c r="F51" s="26" t="s">
        <v>156</v>
      </c>
      <c r="G51" s="25" t="s">
        <v>119</v>
      </c>
      <c r="H51" s="27">
        <v>141312.5</v>
      </c>
      <c r="I51" s="27">
        <v>141312.5</v>
      </c>
      <c r="J51" s="27">
        <v>0.1413125</v>
      </c>
      <c r="K51" s="24" t="s">
        <v>1022</v>
      </c>
      <c r="L51" s="24" t="s">
        <v>1175</v>
      </c>
      <c r="M51" s="24" t="s">
        <v>273</v>
      </c>
      <c r="N51" s="24" t="s">
        <v>1097</v>
      </c>
      <c r="O51" s="24" t="s">
        <v>182</v>
      </c>
    </row>
    <row r="52" spans="1:15" ht="13.5">
      <c r="A52" s="24" t="s">
        <v>927</v>
      </c>
      <c r="B52" s="24" t="s">
        <v>671</v>
      </c>
      <c r="C52" s="151" t="s">
        <v>941</v>
      </c>
      <c r="D52" s="151" t="s">
        <v>942</v>
      </c>
      <c r="E52" s="26" t="s">
        <v>943</v>
      </c>
      <c r="F52" s="26" t="s">
        <v>943</v>
      </c>
      <c r="G52" s="25" t="s">
        <v>119</v>
      </c>
      <c r="H52" s="27">
        <v>121882.36</v>
      </c>
      <c r="I52" s="27">
        <v>121882.36</v>
      </c>
      <c r="J52" s="27">
        <v>0.12188236</v>
      </c>
      <c r="K52" s="24" t="s">
        <v>1022</v>
      </c>
      <c r="L52" s="24" t="s">
        <v>1175</v>
      </c>
      <c r="M52" s="24" t="s">
        <v>273</v>
      </c>
      <c r="N52" s="24" t="s">
        <v>319</v>
      </c>
      <c r="O52" s="24" t="s">
        <v>182</v>
      </c>
    </row>
    <row r="53" spans="1:15" ht="13.5">
      <c r="A53" s="24" t="s">
        <v>927</v>
      </c>
      <c r="B53" s="24" t="s">
        <v>671</v>
      </c>
      <c r="C53" s="151" t="s">
        <v>944</v>
      </c>
      <c r="D53" s="151" t="s">
        <v>945</v>
      </c>
      <c r="E53" s="26" t="s">
        <v>554</v>
      </c>
      <c r="F53" s="26" t="s">
        <v>554</v>
      </c>
      <c r="G53" s="25" t="s">
        <v>119</v>
      </c>
      <c r="H53" s="27">
        <v>262329.11</v>
      </c>
      <c r="I53" s="27">
        <v>262329.11</v>
      </c>
      <c r="J53" s="27">
        <v>0.26232911</v>
      </c>
      <c r="K53" s="24" t="s">
        <v>1022</v>
      </c>
      <c r="L53" s="24" t="s">
        <v>1175</v>
      </c>
      <c r="M53" s="24" t="s">
        <v>273</v>
      </c>
      <c r="N53" s="24" t="s">
        <v>319</v>
      </c>
      <c r="O53" s="24" t="s">
        <v>182</v>
      </c>
    </row>
    <row r="54" spans="1:15" ht="13.5">
      <c r="A54" s="24" t="s">
        <v>927</v>
      </c>
      <c r="B54" s="24" t="s">
        <v>671</v>
      </c>
      <c r="C54" s="151" t="s">
        <v>946</v>
      </c>
      <c r="D54" s="151" t="s">
        <v>947</v>
      </c>
      <c r="E54" s="26" t="s">
        <v>567</v>
      </c>
      <c r="F54" s="26" t="s">
        <v>567</v>
      </c>
      <c r="G54" s="25" t="s">
        <v>119</v>
      </c>
      <c r="H54" s="27">
        <v>364377.46</v>
      </c>
      <c r="I54" s="27">
        <v>364377.46</v>
      </c>
      <c r="J54" s="27">
        <v>0.36437746000000004</v>
      </c>
      <c r="K54" s="24" t="s">
        <v>1022</v>
      </c>
      <c r="L54" s="24" t="s">
        <v>1175</v>
      </c>
      <c r="M54" s="24" t="s">
        <v>273</v>
      </c>
      <c r="N54" s="24" t="s">
        <v>1097</v>
      </c>
      <c r="O54" s="24" t="s">
        <v>182</v>
      </c>
    </row>
    <row r="55" spans="1:15" ht="13.5">
      <c r="A55" s="24" t="s">
        <v>927</v>
      </c>
      <c r="B55" s="24" t="s">
        <v>671</v>
      </c>
      <c r="C55" s="151" t="s">
        <v>1098</v>
      </c>
      <c r="D55" s="151" t="s">
        <v>1099</v>
      </c>
      <c r="E55" s="26" t="s">
        <v>386</v>
      </c>
      <c r="F55" s="26" t="s">
        <v>386</v>
      </c>
      <c r="G55" s="25" t="s">
        <v>119</v>
      </c>
      <c r="H55" s="27">
        <v>18109</v>
      </c>
      <c r="I55" s="27">
        <v>18109</v>
      </c>
      <c r="J55" s="27">
        <v>0.018109</v>
      </c>
      <c r="K55" s="24" t="s">
        <v>1022</v>
      </c>
      <c r="L55" s="24" t="s">
        <v>1175</v>
      </c>
      <c r="M55" s="24" t="s">
        <v>273</v>
      </c>
      <c r="N55" s="24" t="s">
        <v>319</v>
      </c>
      <c r="O55" s="24" t="s">
        <v>182</v>
      </c>
    </row>
    <row r="56" spans="1:15" ht="13.5">
      <c r="A56" s="24" t="s">
        <v>927</v>
      </c>
      <c r="B56" s="24" t="s">
        <v>671</v>
      </c>
      <c r="C56" s="151" t="s">
        <v>1100</v>
      </c>
      <c r="D56" s="151" t="s">
        <v>1101</v>
      </c>
      <c r="E56" s="26" t="s">
        <v>31</v>
      </c>
      <c r="F56" s="26" t="s">
        <v>31</v>
      </c>
      <c r="G56" s="25" t="s">
        <v>119</v>
      </c>
      <c r="H56" s="27">
        <v>112652.27</v>
      </c>
      <c r="I56" s="27">
        <v>112652.27</v>
      </c>
      <c r="J56" s="27">
        <v>0.11265227</v>
      </c>
      <c r="K56" s="24" t="s">
        <v>1022</v>
      </c>
      <c r="L56" s="24" t="s">
        <v>1175</v>
      </c>
      <c r="M56" s="24" t="s">
        <v>273</v>
      </c>
      <c r="N56" s="24" t="s">
        <v>319</v>
      </c>
      <c r="O56" s="24" t="s">
        <v>182</v>
      </c>
    </row>
    <row r="57" spans="1:15" ht="13.5">
      <c r="A57" s="24" t="s">
        <v>927</v>
      </c>
      <c r="B57" s="24" t="s">
        <v>671</v>
      </c>
      <c r="C57" s="151" t="s">
        <v>32</v>
      </c>
      <c r="D57" s="151" t="s">
        <v>33</v>
      </c>
      <c r="E57" s="26" t="s">
        <v>135</v>
      </c>
      <c r="F57" s="26" t="s">
        <v>135</v>
      </c>
      <c r="G57" s="25" t="s">
        <v>119</v>
      </c>
      <c r="H57" s="27">
        <v>277502.97</v>
      </c>
      <c r="I57" s="27">
        <v>277502.97</v>
      </c>
      <c r="J57" s="27">
        <v>0.27750296999999996</v>
      </c>
      <c r="K57" s="24" t="s">
        <v>1022</v>
      </c>
      <c r="L57" s="24" t="s">
        <v>1175</v>
      </c>
      <c r="M57" s="24" t="s">
        <v>273</v>
      </c>
      <c r="N57" s="24" t="s">
        <v>1097</v>
      </c>
      <c r="O57" s="24" t="s">
        <v>182</v>
      </c>
    </row>
    <row r="58" spans="1:15" ht="13.5" customHeight="1">
      <c r="A58" s="24" t="s">
        <v>948</v>
      </c>
      <c r="B58" s="24" t="s">
        <v>671</v>
      </c>
      <c r="C58" s="151" t="s">
        <v>961</v>
      </c>
      <c r="D58" s="151" t="s">
        <v>962</v>
      </c>
      <c r="E58" s="26" t="s">
        <v>963</v>
      </c>
      <c r="F58" s="26" t="s">
        <v>964</v>
      </c>
      <c r="G58" s="25" t="s">
        <v>119</v>
      </c>
      <c r="H58" s="27">
        <v>20257379</v>
      </c>
      <c r="I58" s="27">
        <v>20257379</v>
      </c>
      <c r="J58" s="27">
        <v>20.257379</v>
      </c>
      <c r="K58" s="24" t="s">
        <v>1023</v>
      </c>
      <c r="L58" s="24" t="s">
        <v>1024</v>
      </c>
      <c r="M58" s="24" t="s">
        <v>206</v>
      </c>
      <c r="N58" s="24" t="s">
        <v>957</v>
      </c>
      <c r="O58" s="24" t="s">
        <v>137</v>
      </c>
    </row>
    <row r="59" spans="1:15" ht="13.5" customHeight="1">
      <c r="A59" s="24" t="s">
        <v>948</v>
      </c>
      <c r="B59" s="24" t="s">
        <v>671</v>
      </c>
      <c r="C59" s="151" t="s">
        <v>970</v>
      </c>
      <c r="D59" s="151" t="s">
        <v>971</v>
      </c>
      <c r="E59" s="26" t="s">
        <v>972</v>
      </c>
      <c r="F59" s="26" t="s">
        <v>811</v>
      </c>
      <c r="G59" s="25" t="s">
        <v>119</v>
      </c>
      <c r="H59" s="27">
        <v>7310153</v>
      </c>
      <c r="I59" s="27">
        <v>7310153</v>
      </c>
      <c r="J59" s="27">
        <v>7.310153</v>
      </c>
      <c r="K59" s="24" t="s">
        <v>1023</v>
      </c>
      <c r="L59" s="24" t="s">
        <v>1024</v>
      </c>
      <c r="M59" s="24" t="s">
        <v>206</v>
      </c>
      <c r="N59" s="24" t="s">
        <v>957</v>
      </c>
      <c r="O59" s="24" t="s">
        <v>137</v>
      </c>
    </row>
    <row r="60" spans="1:15" ht="13.5" customHeight="1">
      <c r="A60" s="24" t="s">
        <v>948</v>
      </c>
      <c r="B60" s="24" t="s">
        <v>671</v>
      </c>
      <c r="C60" s="151" t="s">
        <v>973</v>
      </c>
      <c r="D60" s="151" t="s">
        <v>974</v>
      </c>
      <c r="E60" s="26" t="s">
        <v>963</v>
      </c>
      <c r="F60" s="26" t="s">
        <v>964</v>
      </c>
      <c r="G60" s="25" t="s">
        <v>119</v>
      </c>
      <c r="H60" s="27">
        <v>43552229</v>
      </c>
      <c r="I60" s="27">
        <v>43552229</v>
      </c>
      <c r="J60" s="27">
        <v>43.552229</v>
      </c>
      <c r="K60" s="24" t="s">
        <v>1023</v>
      </c>
      <c r="L60" s="24" t="s">
        <v>1024</v>
      </c>
      <c r="M60" s="24" t="s">
        <v>206</v>
      </c>
      <c r="N60" s="24" t="s">
        <v>957</v>
      </c>
      <c r="O60" s="24" t="s">
        <v>137</v>
      </c>
    </row>
    <row r="61" spans="1:15" ht="13.5" customHeight="1">
      <c r="A61" s="24" t="s">
        <v>948</v>
      </c>
      <c r="B61" s="24" t="s">
        <v>671</v>
      </c>
      <c r="C61" s="151" t="s">
        <v>977</v>
      </c>
      <c r="D61" s="151" t="s">
        <v>978</v>
      </c>
      <c r="E61" s="26" t="s">
        <v>972</v>
      </c>
      <c r="F61" s="26" t="s">
        <v>811</v>
      </c>
      <c r="G61" s="25" t="s">
        <v>119</v>
      </c>
      <c r="H61" s="27">
        <v>6959939</v>
      </c>
      <c r="I61" s="27">
        <v>6959939</v>
      </c>
      <c r="J61" s="27">
        <v>6.959939</v>
      </c>
      <c r="K61" s="24" t="s">
        <v>1023</v>
      </c>
      <c r="L61" s="24" t="s">
        <v>1024</v>
      </c>
      <c r="M61" s="24" t="s">
        <v>726</v>
      </c>
      <c r="N61" s="24" t="s">
        <v>957</v>
      </c>
      <c r="O61" s="24" t="s">
        <v>137</v>
      </c>
    </row>
    <row r="62" spans="1:15" ht="13.5" customHeight="1">
      <c r="A62" s="24" t="s">
        <v>948</v>
      </c>
      <c r="B62" s="24" t="s">
        <v>671</v>
      </c>
      <c r="C62" s="151" t="s">
        <v>979</v>
      </c>
      <c r="D62" s="151" t="s">
        <v>980</v>
      </c>
      <c r="E62" s="26" t="s">
        <v>963</v>
      </c>
      <c r="F62" s="26" t="s">
        <v>964</v>
      </c>
      <c r="G62" s="25" t="s">
        <v>119</v>
      </c>
      <c r="H62" s="27">
        <v>78520386</v>
      </c>
      <c r="I62" s="27">
        <v>78520386</v>
      </c>
      <c r="J62" s="27">
        <v>78.520386</v>
      </c>
      <c r="K62" s="24" t="s">
        <v>1023</v>
      </c>
      <c r="L62" s="24" t="s">
        <v>1024</v>
      </c>
      <c r="M62" s="24" t="s">
        <v>483</v>
      </c>
      <c r="N62" s="24" t="s">
        <v>483</v>
      </c>
      <c r="O62" s="24" t="s">
        <v>137</v>
      </c>
    </row>
    <row r="63" spans="1:15" ht="13.5" customHeight="1">
      <c r="A63" s="24" t="s">
        <v>948</v>
      </c>
      <c r="B63" s="24" t="s">
        <v>671</v>
      </c>
      <c r="C63" s="151" t="s">
        <v>63</v>
      </c>
      <c r="D63" s="151" t="s">
        <v>64</v>
      </c>
      <c r="E63" s="26" t="s">
        <v>963</v>
      </c>
      <c r="F63" s="26" t="s">
        <v>811</v>
      </c>
      <c r="G63" s="25" t="s">
        <v>119</v>
      </c>
      <c r="H63" s="27">
        <v>20462413</v>
      </c>
      <c r="I63" s="27">
        <v>20462413</v>
      </c>
      <c r="J63" s="27">
        <v>20.462413</v>
      </c>
      <c r="K63" s="24" t="s">
        <v>1023</v>
      </c>
      <c r="L63" s="24" t="s">
        <v>1024</v>
      </c>
      <c r="M63" s="24" t="s">
        <v>206</v>
      </c>
      <c r="N63" s="24" t="s">
        <v>1097</v>
      </c>
      <c r="O63" s="24" t="s">
        <v>137</v>
      </c>
    </row>
    <row r="64" spans="1:15" ht="13.5" customHeight="1">
      <c r="A64" s="24" t="s">
        <v>948</v>
      </c>
      <c r="B64" s="24" t="s">
        <v>671</v>
      </c>
      <c r="C64" s="151" t="s">
        <v>985</v>
      </c>
      <c r="D64" s="151" t="s">
        <v>986</v>
      </c>
      <c r="E64" s="26" t="s">
        <v>987</v>
      </c>
      <c r="F64" s="26" t="s">
        <v>984</v>
      </c>
      <c r="G64" s="25" t="s">
        <v>119</v>
      </c>
      <c r="H64" s="27">
        <v>20022000</v>
      </c>
      <c r="I64" s="27">
        <v>20022000</v>
      </c>
      <c r="J64" s="27">
        <v>20.022</v>
      </c>
      <c r="K64" s="24" t="s">
        <v>1023</v>
      </c>
      <c r="L64" s="24" t="s">
        <v>1024</v>
      </c>
      <c r="M64" s="24" t="s">
        <v>187</v>
      </c>
      <c r="N64" s="24" t="s">
        <v>988</v>
      </c>
      <c r="O64" s="24" t="s">
        <v>137</v>
      </c>
    </row>
    <row r="65" spans="1:15" ht="13.5" customHeight="1">
      <c r="A65" s="24" t="s">
        <v>948</v>
      </c>
      <c r="B65" s="24" t="s">
        <v>671</v>
      </c>
      <c r="C65" s="151" t="s">
        <v>65</v>
      </c>
      <c r="D65" s="151" t="s">
        <v>66</v>
      </c>
      <c r="E65" s="26" t="s">
        <v>67</v>
      </c>
      <c r="F65" s="26" t="s">
        <v>984</v>
      </c>
      <c r="G65" s="25" t="s">
        <v>119</v>
      </c>
      <c r="H65" s="27">
        <v>15000000</v>
      </c>
      <c r="I65" s="27">
        <v>15000000</v>
      </c>
      <c r="J65" s="27">
        <v>15</v>
      </c>
      <c r="K65" s="24" t="s">
        <v>1023</v>
      </c>
      <c r="L65" s="24" t="s">
        <v>1024</v>
      </c>
      <c r="M65" s="191" t="s">
        <v>197</v>
      </c>
      <c r="N65" s="191" t="s">
        <v>299</v>
      </c>
      <c r="O65" s="24" t="s">
        <v>137</v>
      </c>
    </row>
    <row r="66" spans="1:15" ht="13.5" customHeight="1">
      <c r="A66" s="24" t="s">
        <v>948</v>
      </c>
      <c r="B66" s="24" t="s">
        <v>671</v>
      </c>
      <c r="C66" s="151" t="s">
        <v>949</v>
      </c>
      <c r="D66" s="151" t="s">
        <v>950</v>
      </c>
      <c r="E66" s="26" t="s">
        <v>381</v>
      </c>
      <c r="F66" s="26" t="s">
        <v>386</v>
      </c>
      <c r="G66" s="25" t="s">
        <v>119</v>
      </c>
      <c r="H66" s="27">
        <v>18000000</v>
      </c>
      <c r="I66" s="27">
        <v>18000000</v>
      </c>
      <c r="J66" s="27">
        <v>18</v>
      </c>
      <c r="K66" s="24" t="s">
        <v>1020</v>
      </c>
      <c r="L66" s="24" t="s">
        <v>1021</v>
      </c>
      <c r="M66" s="24" t="s">
        <v>191</v>
      </c>
      <c r="N66" s="24" t="s">
        <v>283</v>
      </c>
      <c r="O66" s="24" t="s">
        <v>137</v>
      </c>
    </row>
    <row r="67" spans="1:15" ht="13.5" customHeight="1">
      <c r="A67" s="24" t="s">
        <v>948</v>
      </c>
      <c r="B67" s="24" t="s">
        <v>671</v>
      </c>
      <c r="C67" s="151" t="s">
        <v>68</v>
      </c>
      <c r="D67" s="151" t="s">
        <v>69</v>
      </c>
      <c r="E67" s="26" t="s">
        <v>963</v>
      </c>
      <c r="F67" s="26" t="s">
        <v>811</v>
      </c>
      <c r="G67" s="25" t="s">
        <v>119</v>
      </c>
      <c r="H67" s="27">
        <v>147323151</v>
      </c>
      <c r="I67" s="27">
        <v>147323151</v>
      </c>
      <c r="J67" s="27">
        <v>147.323151</v>
      </c>
      <c r="K67" s="24" t="s">
        <v>1023</v>
      </c>
      <c r="L67" s="24" t="s">
        <v>1024</v>
      </c>
      <c r="M67" s="24" t="s">
        <v>216</v>
      </c>
      <c r="N67" s="24" t="s">
        <v>702</v>
      </c>
      <c r="O67" s="24" t="s">
        <v>137</v>
      </c>
    </row>
    <row r="68" ht="12.75">
      <c r="J68" s="205"/>
    </row>
  </sheetData>
  <sheetProtection/>
  <printOptions gridLines="1" horizontalCentered="1"/>
  <pageMargins left="0.26" right="0.2" top="0.22" bottom="0.45" header="0.17" footer="0.23"/>
  <pageSetup firstPageNumber="14" useFirstPageNumber="1" horizontalDpi="600" verticalDpi="600" orientation="landscape" paperSize="9" r:id="rId1"/>
  <headerFooter alignWithMargins="0">
    <oddFooter>&amp;L&amp;Z&amp;F&amp;A&amp;R&amp;P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334"/>
  <sheetViews>
    <sheetView zoomScalePageLayoutView="0" workbookViewId="0" topLeftCell="E304">
      <selection activeCell="E350" sqref="E350"/>
    </sheetView>
  </sheetViews>
  <sheetFormatPr defaultColWidth="9.140625" defaultRowHeight="12.75" outlineLevelRow="2"/>
  <cols>
    <col min="1" max="1" width="5.57421875" style="1" customWidth="1"/>
    <col min="2" max="2" width="13.28125" style="1" customWidth="1"/>
    <col min="3" max="3" width="6.57421875" style="35" bestFit="1" customWidth="1"/>
    <col min="4" max="4" width="12.7109375" style="35" bestFit="1" customWidth="1"/>
    <col min="5" max="5" width="31.140625" style="40" customWidth="1"/>
    <col min="6" max="6" width="8.421875" style="3" customWidth="1"/>
    <col min="7" max="7" width="8.421875" style="2" bestFit="1" customWidth="1"/>
    <col min="8" max="8" width="4.7109375" style="4" customWidth="1"/>
    <col min="9" max="9" width="15.421875" style="4" bestFit="1" customWidth="1"/>
    <col min="10" max="10" width="13.140625" style="4" customWidth="1"/>
    <col min="11" max="11" width="14.421875" style="4" customWidth="1"/>
    <col min="12" max="12" width="12.8515625" style="0" customWidth="1"/>
    <col min="13" max="13" width="16.421875" style="0" hidden="1" customWidth="1"/>
    <col min="14" max="15" width="15.8515625" style="0" hidden="1" customWidth="1"/>
    <col min="16" max="16" width="13.57421875" style="1" customWidth="1"/>
    <col min="17" max="17" width="13.57421875" style="1" hidden="1" customWidth="1"/>
    <col min="18" max="18" width="42.28125" style="1" hidden="1" customWidth="1"/>
    <col min="19" max="19" width="36.00390625" style="1" hidden="1" customWidth="1"/>
    <col min="20" max="20" width="15.7109375" style="0" hidden="1" customWidth="1"/>
    <col min="21" max="21" width="9.140625" style="0" hidden="1" customWidth="1"/>
  </cols>
  <sheetData>
    <row r="1" spans="1:19" s="30" customFormat="1" ht="20.25">
      <c r="A1" s="31"/>
      <c r="B1" s="31" t="s">
        <v>1036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4"/>
      <c r="R1" s="34"/>
      <c r="S1" s="34"/>
    </row>
    <row r="2" spans="1:21" s="18" customFormat="1" ht="75.75">
      <c r="A2" s="36" t="s">
        <v>1075</v>
      </c>
      <c r="B2" s="36" t="s">
        <v>1002</v>
      </c>
      <c r="C2" s="36" t="s">
        <v>1003</v>
      </c>
      <c r="D2" s="36" t="s">
        <v>1004</v>
      </c>
      <c r="E2" s="16" t="s">
        <v>1005</v>
      </c>
      <c r="F2" s="37" t="s">
        <v>1006</v>
      </c>
      <c r="G2" s="16" t="s">
        <v>1007</v>
      </c>
      <c r="H2" s="38" t="s">
        <v>1008</v>
      </c>
      <c r="I2" s="16" t="s">
        <v>1009</v>
      </c>
      <c r="J2" s="16" t="s">
        <v>20</v>
      </c>
      <c r="K2" s="16" t="s">
        <v>22</v>
      </c>
      <c r="L2" s="16" t="s">
        <v>23</v>
      </c>
      <c r="M2" s="16" t="s">
        <v>1012</v>
      </c>
      <c r="N2" s="16" t="s">
        <v>1080</v>
      </c>
      <c r="O2" s="16" t="s">
        <v>1081</v>
      </c>
      <c r="P2" s="16" t="s">
        <v>26</v>
      </c>
      <c r="Q2" s="16" t="s">
        <v>1015</v>
      </c>
      <c r="R2" s="16" t="s">
        <v>117</v>
      </c>
      <c r="S2" s="16" t="s">
        <v>1016</v>
      </c>
      <c r="T2" s="16" t="s">
        <v>1017</v>
      </c>
      <c r="U2" s="16" t="s">
        <v>1018</v>
      </c>
    </row>
    <row r="3" spans="1:21" ht="13.5" customHeight="1" outlineLevel="2">
      <c r="A3" s="115">
        <v>1</v>
      </c>
      <c r="B3" s="114" t="s">
        <v>180</v>
      </c>
      <c r="C3" s="114" t="s">
        <v>671</v>
      </c>
      <c r="D3" s="120" t="s">
        <v>672</v>
      </c>
      <c r="E3" s="114" t="s">
        <v>673</v>
      </c>
      <c r="F3" s="116" t="s">
        <v>291</v>
      </c>
      <c r="G3" s="116" t="s">
        <v>123</v>
      </c>
      <c r="H3" s="114" t="s">
        <v>119</v>
      </c>
      <c r="I3" s="117">
        <v>5000000</v>
      </c>
      <c r="J3" s="117">
        <v>2500000</v>
      </c>
      <c r="K3" s="117" t="s">
        <v>118</v>
      </c>
      <c r="L3" s="117">
        <v>2500000</v>
      </c>
      <c r="M3" s="117">
        <v>170249974.625</v>
      </c>
      <c r="N3" s="117" t="s">
        <v>118</v>
      </c>
      <c r="O3" s="117">
        <v>203599973.3</v>
      </c>
      <c r="P3" s="117">
        <v>2500000</v>
      </c>
      <c r="Q3" s="118" t="s">
        <v>1020</v>
      </c>
      <c r="R3" s="119" t="s">
        <v>273</v>
      </c>
      <c r="S3" s="119" t="s">
        <v>273</v>
      </c>
      <c r="T3" s="119" t="s">
        <v>261</v>
      </c>
      <c r="U3" s="119" t="s">
        <v>182</v>
      </c>
    </row>
    <row r="4" spans="1:21" ht="13.5" customHeight="1" outlineLevel="2">
      <c r="A4" s="115">
        <v>2</v>
      </c>
      <c r="B4" s="114" t="s">
        <v>180</v>
      </c>
      <c r="C4" s="114" t="s">
        <v>671</v>
      </c>
      <c r="D4" s="120" t="s">
        <v>674</v>
      </c>
      <c r="E4" s="114" t="s">
        <v>675</v>
      </c>
      <c r="F4" s="116" t="s">
        <v>309</v>
      </c>
      <c r="G4" s="116" t="s">
        <v>676</v>
      </c>
      <c r="H4" s="114" t="s">
        <v>119</v>
      </c>
      <c r="I4" s="117">
        <v>137500000</v>
      </c>
      <c r="J4" s="117">
        <v>69548863.86</v>
      </c>
      <c r="K4" s="117">
        <v>3199947.77</v>
      </c>
      <c r="L4" s="117">
        <v>66348916.09</v>
      </c>
      <c r="M4" s="117">
        <v>4736276922.945</v>
      </c>
      <c r="N4" s="117">
        <v>251178673.03</v>
      </c>
      <c r="O4" s="117">
        <v>5403455017.763</v>
      </c>
      <c r="P4" s="117">
        <v>66348916.09</v>
      </c>
      <c r="Q4" s="118" t="s">
        <v>1022</v>
      </c>
      <c r="R4" s="119" t="s">
        <v>131</v>
      </c>
      <c r="S4" s="119" t="s">
        <v>131</v>
      </c>
      <c r="T4" s="119" t="s">
        <v>132</v>
      </c>
      <c r="U4" s="119" t="s">
        <v>182</v>
      </c>
    </row>
    <row r="5" spans="1:21" ht="13.5" customHeight="1" outlineLevel="2">
      <c r="A5" s="115">
        <v>3</v>
      </c>
      <c r="B5" s="114" t="s">
        <v>180</v>
      </c>
      <c r="C5" s="114" t="s">
        <v>671</v>
      </c>
      <c r="D5" s="120" t="s">
        <v>1073</v>
      </c>
      <c r="E5" s="114" t="s">
        <v>1074</v>
      </c>
      <c r="F5" s="116" t="s">
        <v>309</v>
      </c>
      <c r="G5" s="116" t="s">
        <v>37</v>
      </c>
      <c r="H5" s="114" t="s">
        <v>119</v>
      </c>
      <c r="I5" s="117">
        <v>37500000</v>
      </c>
      <c r="J5" s="117">
        <v>36609169.17</v>
      </c>
      <c r="K5" s="117">
        <v>5949320.8</v>
      </c>
      <c r="L5" s="117">
        <v>30659848.37</v>
      </c>
      <c r="M5" s="117">
        <v>2493084048.894</v>
      </c>
      <c r="N5" s="117">
        <v>468417748.889</v>
      </c>
      <c r="O5" s="117">
        <v>2496937723.806</v>
      </c>
      <c r="P5" s="117">
        <v>30659848.37</v>
      </c>
      <c r="Q5" s="118" t="s">
        <v>1022</v>
      </c>
      <c r="R5" s="119" t="s">
        <v>131</v>
      </c>
      <c r="S5" s="119" t="s">
        <v>38</v>
      </c>
      <c r="T5" s="119" t="s">
        <v>132</v>
      </c>
      <c r="U5" s="119" t="s">
        <v>182</v>
      </c>
    </row>
    <row r="6" spans="1:21" ht="13.5" customHeight="1" outlineLevel="2">
      <c r="A6" s="115">
        <v>4</v>
      </c>
      <c r="B6" s="114" t="s">
        <v>180</v>
      </c>
      <c r="C6" s="114" t="s">
        <v>120</v>
      </c>
      <c r="D6" s="120" t="s">
        <v>176</v>
      </c>
      <c r="E6" s="114" t="s">
        <v>178</v>
      </c>
      <c r="F6" s="116" t="s">
        <v>179</v>
      </c>
      <c r="G6" s="116" t="s">
        <v>135</v>
      </c>
      <c r="H6" s="114" t="s">
        <v>177</v>
      </c>
      <c r="I6" s="117">
        <v>155608000</v>
      </c>
      <c r="J6" s="117">
        <v>41695502.879</v>
      </c>
      <c r="K6" s="117">
        <v>15667572.96</v>
      </c>
      <c r="L6" s="117">
        <v>24207027.001</v>
      </c>
      <c r="M6" s="117">
        <v>2839463322.839</v>
      </c>
      <c r="N6" s="117">
        <v>1226107790.15</v>
      </c>
      <c r="O6" s="117">
        <v>1971420020.441</v>
      </c>
      <c r="P6" s="117">
        <v>15595000</v>
      </c>
      <c r="Q6" s="118" t="s">
        <v>1023</v>
      </c>
      <c r="R6" s="119" t="s">
        <v>1024</v>
      </c>
      <c r="S6" s="119" t="s">
        <v>140</v>
      </c>
      <c r="T6" s="119" t="s">
        <v>181</v>
      </c>
      <c r="U6" s="119" t="s">
        <v>182</v>
      </c>
    </row>
    <row r="7" spans="1:21" ht="13.5" customHeight="1" outlineLevel="2">
      <c r="A7" s="115">
        <v>5</v>
      </c>
      <c r="B7" s="114" t="s">
        <v>180</v>
      </c>
      <c r="C7" s="114" t="s">
        <v>120</v>
      </c>
      <c r="D7" s="120" t="s">
        <v>183</v>
      </c>
      <c r="E7" s="114" t="s">
        <v>184</v>
      </c>
      <c r="F7" s="116" t="s">
        <v>185</v>
      </c>
      <c r="G7" s="116" t="s">
        <v>186</v>
      </c>
      <c r="H7" s="114" t="s">
        <v>177</v>
      </c>
      <c r="I7" s="117">
        <v>17414868.05</v>
      </c>
      <c r="J7" s="117">
        <v>163488.48</v>
      </c>
      <c r="K7" s="117">
        <v>163488.48</v>
      </c>
      <c r="L7" s="117" t="s">
        <v>118</v>
      </c>
      <c r="M7" s="117">
        <v>11133563.829</v>
      </c>
      <c r="N7" s="117">
        <v>11122119.27</v>
      </c>
      <c r="O7" s="117" t="s">
        <v>118</v>
      </c>
      <c r="P7" s="117"/>
      <c r="Q7" s="118" t="s">
        <v>1023</v>
      </c>
      <c r="R7" s="119" t="s">
        <v>1024</v>
      </c>
      <c r="S7" s="119" t="s">
        <v>187</v>
      </c>
      <c r="T7" s="119" t="s">
        <v>1064</v>
      </c>
      <c r="U7" s="119" t="s">
        <v>182</v>
      </c>
    </row>
    <row r="8" spans="1:21" ht="13.5" customHeight="1" outlineLevel="2">
      <c r="A8" s="115">
        <v>6</v>
      </c>
      <c r="B8" s="114" t="s">
        <v>180</v>
      </c>
      <c r="C8" s="114" t="s">
        <v>120</v>
      </c>
      <c r="D8" s="120" t="s">
        <v>188</v>
      </c>
      <c r="E8" s="114" t="s">
        <v>189</v>
      </c>
      <c r="F8" s="116" t="s">
        <v>190</v>
      </c>
      <c r="G8" s="116" t="s">
        <v>156</v>
      </c>
      <c r="H8" s="114" t="s">
        <v>177</v>
      </c>
      <c r="I8" s="117">
        <v>40065000</v>
      </c>
      <c r="J8" s="117">
        <v>26280312.746</v>
      </c>
      <c r="K8" s="117">
        <v>8662972.12</v>
      </c>
      <c r="L8" s="117">
        <v>16529949.486</v>
      </c>
      <c r="M8" s="117">
        <v>1789689031.24</v>
      </c>
      <c r="N8" s="117">
        <v>666297736.86</v>
      </c>
      <c r="O8" s="117">
        <v>1346198909.633</v>
      </c>
      <c r="P8" s="117">
        <v>10649162.42</v>
      </c>
      <c r="Q8" s="118" t="s">
        <v>1023</v>
      </c>
      <c r="R8" s="119" t="s">
        <v>1024</v>
      </c>
      <c r="S8" s="119" t="s">
        <v>191</v>
      </c>
      <c r="T8" s="119" t="s">
        <v>1064</v>
      </c>
      <c r="U8" s="119" t="s">
        <v>182</v>
      </c>
    </row>
    <row r="9" spans="1:21" ht="13.5" customHeight="1" outlineLevel="2">
      <c r="A9" s="115">
        <v>7</v>
      </c>
      <c r="B9" s="114" t="s">
        <v>180</v>
      </c>
      <c r="C9" s="114" t="s">
        <v>120</v>
      </c>
      <c r="D9" s="120" t="s">
        <v>193</v>
      </c>
      <c r="E9" s="114" t="s">
        <v>195</v>
      </c>
      <c r="F9" s="116" t="s">
        <v>196</v>
      </c>
      <c r="G9" s="116" t="s">
        <v>156</v>
      </c>
      <c r="H9" s="114" t="s">
        <v>177</v>
      </c>
      <c r="I9" s="117">
        <v>3037751.55</v>
      </c>
      <c r="J9" s="117">
        <v>600280.065</v>
      </c>
      <c r="K9" s="117">
        <v>598125.21</v>
      </c>
      <c r="L9" s="117" t="s">
        <v>118</v>
      </c>
      <c r="M9" s="117">
        <v>40879066.334</v>
      </c>
      <c r="N9" s="117">
        <v>44326438.43</v>
      </c>
      <c r="O9" s="117" t="s">
        <v>118</v>
      </c>
      <c r="P9" s="117"/>
      <c r="Q9" s="118" t="s">
        <v>1023</v>
      </c>
      <c r="R9" s="119" t="s">
        <v>1024</v>
      </c>
      <c r="S9" s="119" t="s">
        <v>197</v>
      </c>
      <c r="T9" s="119" t="s">
        <v>1064</v>
      </c>
      <c r="U9" s="119" t="s">
        <v>182</v>
      </c>
    </row>
    <row r="10" spans="1:21" ht="13.5" customHeight="1" outlineLevel="2">
      <c r="A10" s="115">
        <v>8</v>
      </c>
      <c r="B10" s="114" t="s">
        <v>180</v>
      </c>
      <c r="C10" s="114" t="s">
        <v>120</v>
      </c>
      <c r="D10" s="120" t="s">
        <v>198</v>
      </c>
      <c r="E10" s="114" t="s">
        <v>200</v>
      </c>
      <c r="F10" s="116" t="s">
        <v>201</v>
      </c>
      <c r="G10" s="116" t="s">
        <v>123</v>
      </c>
      <c r="H10" s="114" t="s">
        <v>199</v>
      </c>
      <c r="I10" s="117">
        <v>9118900000</v>
      </c>
      <c r="J10" s="117">
        <v>40316251.367</v>
      </c>
      <c r="K10" s="117">
        <v>18592824.53</v>
      </c>
      <c r="L10" s="117">
        <v>26144521.254</v>
      </c>
      <c r="M10" s="117">
        <v>2745536308.902</v>
      </c>
      <c r="N10" s="117">
        <v>1455435079.22</v>
      </c>
      <c r="O10" s="117">
        <v>2129209531.731</v>
      </c>
      <c r="P10" s="117">
        <v>2509089702.95</v>
      </c>
      <c r="Q10" s="118" t="s">
        <v>1023</v>
      </c>
      <c r="R10" s="119" t="s">
        <v>1024</v>
      </c>
      <c r="S10" s="119" t="s">
        <v>124</v>
      </c>
      <c r="T10" s="119" t="s">
        <v>387</v>
      </c>
      <c r="U10" s="119" t="s">
        <v>182</v>
      </c>
    </row>
    <row r="11" spans="1:21" ht="13.5" customHeight="1" outlineLevel="2">
      <c r="A11" s="115">
        <v>9</v>
      </c>
      <c r="B11" s="114" t="s">
        <v>180</v>
      </c>
      <c r="C11" s="114" t="s">
        <v>120</v>
      </c>
      <c r="D11" s="120" t="s">
        <v>202</v>
      </c>
      <c r="E11" s="114" t="s">
        <v>203</v>
      </c>
      <c r="F11" s="116" t="s">
        <v>201</v>
      </c>
      <c r="G11" s="116" t="s">
        <v>123</v>
      </c>
      <c r="H11" s="114" t="s">
        <v>177</v>
      </c>
      <c r="I11" s="117">
        <v>59279000</v>
      </c>
      <c r="J11" s="117">
        <v>54219010.879</v>
      </c>
      <c r="K11" s="117">
        <v>19391471.63</v>
      </c>
      <c r="L11" s="117">
        <v>32577210.73</v>
      </c>
      <c r="M11" s="117">
        <v>3692314090.596</v>
      </c>
      <c r="N11" s="117">
        <v>1518927710.81</v>
      </c>
      <c r="O11" s="117">
        <v>2653087693.944</v>
      </c>
      <c r="P11" s="117">
        <v>20987360.46</v>
      </c>
      <c r="Q11" s="118" t="s">
        <v>1023</v>
      </c>
      <c r="R11" s="119" t="s">
        <v>1024</v>
      </c>
      <c r="S11" s="119" t="s">
        <v>124</v>
      </c>
      <c r="T11" s="119" t="s">
        <v>387</v>
      </c>
      <c r="U11" s="119" t="s">
        <v>182</v>
      </c>
    </row>
    <row r="12" spans="1:21" ht="13.5" customHeight="1" outlineLevel="2">
      <c r="A12" s="115">
        <v>10</v>
      </c>
      <c r="B12" s="114" t="s">
        <v>180</v>
      </c>
      <c r="C12" s="114" t="s">
        <v>120</v>
      </c>
      <c r="D12" s="120" t="s">
        <v>204</v>
      </c>
      <c r="E12" s="114" t="s">
        <v>205</v>
      </c>
      <c r="F12" s="116" t="s">
        <v>196</v>
      </c>
      <c r="G12" s="116" t="s">
        <v>135</v>
      </c>
      <c r="H12" s="114" t="s">
        <v>177</v>
      </c>
      <c r="I12" s="117">
        <v>15648000</v>
      </c>
      <c r="J12" s="117">
        <v>163787.567</v>
      </c>
      <c r="K12" s="117">
        <v>120375.69</v>
      </c>
      <c r="L12" s="117" t="s">
        <v>118</v>
      </c>
      <c r="M12" s="117">
        <v>11153931.617</v>
      </c>
      <c r="N12" s="117">
        <v>9687232.76</v>
      </c>
      <c r="O12" s="117" t="s">
        <v>118</v>
      </c>
      <c r="P12" s="117"/>
      <c r="Q12" s="118" t="s">
        <v>1023</v>
      </c>
      <c r="R12" s="119" t="s">
        <v>1024</v>
      </c>
      <c r="S12" s="119" t="s">
        <v>206</v>
      </c>
      <c r="T12" s="119" t="s">
        <v>207</v>
      </c>
      <c r="U12" s="119" t="s">
        <v>182</v>
      </c>
    </row>
    <row r="13" spans="1:21" ht="13.5" customHeight="1" outlineLevel="2">
      <c r="A13" s="115">
        <v>11</v>
      </c>
      <c r="B13" s="114" t="s">
        <v>180</v>
      </c>
      <c r="C13" s="114" t="s">
        <v>120</v>
      </c>
      <c r="D13" s="120" t="s">
        <v>208</v>
      </c>
      <c r="E13" s="114" t="s">
        <v>209</v>
      </c>
      <c r="F13" s="116" t="s">
        <v>210</v>
      </c>
      <c r="G13" s="116" t="s">
        <v>186</v>
      </c>
      <c r="H13" s="114" t="s">
        <v>177</v>
      </c>
      <c r="I13" s="117">
        <v>28453798.08</v>
      </c>
      <c r="J13" s="117">
        <v>38328344.512</v>
      </c>
      <c r="K13" s="117">
        <v>92297.33</v>
      </c>
      <c r="L13" s="117">
        <v>36498173.398</v>
      </c>
      <c r="M13" s="117">
        <v>2610159872.243</v>
      </c>
      <c r="N13" s="117">
        <v>6534190.1</v>
      </c>
      <c r="O13" s="117">
        <v>2972410851.717</v>
      </c>
      <c r="P13" s="117">
        <v>23513379.57</v>
      </c>
      <c r="Q13" s="118" t="s">
        <v>1023</v>
      </c>
      <c r="R13" s="119" t="s">
        <v>1024</v>
      </c>
      <c r="S13" s="119" t="s">
        <v>164</v>
      </c>
      <c r="T13" s="119" t="s">
        <v>211</v>
      </c>
      <c r="U13" s="119" t="s">
        <v>182</v>
      </c>
    </row>
    <row r="14" spans="1:21" ht="13.5" customHeight="1" outlineLevel="2">
      <c r="A14" s="115">
        <v>12</v>
      </c>
      <c r="B14" s="114" t="s">
        <v>180</v>
      </c>
      <c r="C14" s="114" t="s">
        <v>120</v>
      </c>
      <c r="D14" s="120" t="s">
        <v>212</v>
      </c>
      <c r="E14" s="114" t="s">
        <v>213</v>
      </c>
      <c r="F14" s="116" t="s">
        <v>214</v>
      </c>
      <c r="G14" s="116" t="s">
        <v>215</v>
      </c>
      <c r="H14" s="114" t="s">
        <v>177</v>
      </c>
      <c r="I14" s="117">
        <v>5793530.9</v>
      </c>
      <c r="J14" s="117">
        <v>320631.939</v>
      </c>
      <c r="K14" s="117">
        <v>285477.26</v>
      </c>
      <c r="L14" s="117" t="s">
        <v>118</v>
      </c>
      <c r="M14" s="117">
        <v>21835031.797</v>
      </c>
      <c r="N14" s="117">
        <v>22727126.45</v>
      </c>
      <c r="O14" s="117" t="s">
        <v>118</v>
      </c>
      <c r="P14" s="117"/>
      <c r="Q14" s="118" t="s">
        <v>1023</v>
      </c>
      <c r="R14" s="119" t="s">
        <v>1024</v>
      </c>
      <c r="S14" s="119" t="s">
        <v>216</v>
      </c>
      <c r="T14" s="119" t="s">
        <v>387</v>
      </c>
      <c r="U14" s="119" t="s">
        <v>182</v>
      </c>
    </row>
    <row r="15" spans="1:21" ht="13.5" customHeight="1" outlineLevel="2">
      <c r="A15" s="115">
        <v>13</v>
      </c>
      <c r="B15" s="114" t="s">
        <v>180</v>
      </c>
      <c r="C15" s="114" t="s">
        <v>120</v>
      </c>
      <c r="D15" s="120" t="s">
        <v>217</v>
      </c>
      <c r="E15" s="114" t="s">
        <v>218</v>
      </c>
      <c r="F15" s="116" t="s">
        <v>219</v>
      </c>
      <c r="G15" s="116" t="s">
        <v>123</v>
      </c>
      <c r="H15" s="114" t="s">
        <v>199</v>
      </c>
      <c r="I15" s="117">
        <v>18396800000</v>
      </c>
      <c r="J15" s="117">
        <v>134169276.89</v>
      </c>
      <c r="K15" s="117">
        <v>41717567.46</v>
      </c>
      <c r="L15" s="117">
        <v>108029279.435</v>
      </c>
      <c r="M15" s="117">
        <v>9136926394.413</v>
      </c>
      <c r="N15" s="117">
        <v>3283975311.53</v>
      </c>
      <c r="O15" s="117">
        <v>8797903363.396</v>
      </c>
      <c r="P15" s="117">
        <v>10367569939.77</v>
      </c>
      <c r="Q15" s="118" t="s">
        <v>1023</v>
      </c>
      <c r="R15" s="119" t="s">
        <v>1024</v>
      </c>
      <c r="S15" s="119" t="s">
        <v>124</v>
      </c>
      <c r="T15" s="119" t="s">
        <v>340</v>
      </c>
      <c r="U15" s="119" t="s">
        <v>182</v>
      </c>
    </row>
    <row r="16" spans="1:21" ht="13.5" customHeight="1" outlineLevel="2">
      <c r="A16" s="115">
        <v>14</v>
      </c>
      <c r="B16" s="114" t="s">
        <v>180</v>
      </c>
      <c r="C16" s="114" t="s">
        <v>120</v>
      </c>
      <c r="D16" s="120" t="s">
        <v>220</v>
      </c>
      <c r="E16" s="114" t="s">
        <v>221</v>
      </c>
      <c r="F16" s="116" t="s">
        <v>222</v>
      </c>
      <c r="G16" s="116" t="s">
        <v>223</v>
      </c>
      <c r="H16" s="114" t="s">
        <v>177</v>
      </c>
      <c r="I16" s="117">
        <v>1401743.93</v>
      </c>
      <c r="J16" s="117">
        <v>238515.54</v>
      </c>
      <c r="K16" s="117">
        <v>263209.67</v>
      </c>
      <c r="L16" s="117" t="s">
        <v>118</v>
      </c>
      <c r="M16" s="117">
        <v>16242905.851</v>
      </c>
      <c r="N16" s="117">
        <v>20974844.29</v>
      </c>
      <c r="O16" s="117" t="s">
        <v>118</v>
      </c>
      <c r="P16" s="117"/>
      <c r="Q16" s="118" t="s">
        <v>1023</v>
      </c>
      <c r="R16" s="119" t="s">
        <v>1024</v>
      </c>
      <c r="S16" s="119" t="s">
        <v>187</v>
      </c>
      <c r="T16" s="119" t="s">
        <v>387</v>
      </c>
      <c r="U16" s="119" t="s">
        <v>182</v>
      </c>
    </row>
    <row r="17" spans="1:21" ht="13.5" customHeight="1" outlineLevel="2">
      <c r="A17" s="115">
        <v>15</v>
      </c>
      <c r="B17" s="114" t="s">
        <v>180</v>
      </c>
      <c r="C17" s="114" t="s">
        <v>120</v>
      </c>
      <c r="D17" s="120" t="s">
        <v>226</v>
      </c>
      <c r="E17" s="114" t="s">
        <v>227</v>
      </c>
      <c r="F17" s="116" t="s">
        <v>228</v>
      </c>
      <c r="G17" s="116" t="s">
        <v>1168</v>
      </c>
      <c r="H17" s="114" t="s">
        <v>119</v>
      </c>
      <c r="I17" s="117">
        <v>6562000</v>
      </c>
      <c r="J17" s="117">
        <v>2989407.5</v>
      </c>
      <c r="K17" s="117">
        <v>2794000</v>
      </c>
      <c r="L17" s="117">
        <v>195407.5</v>
      </c>
      <c r="M17" s="117">
        <v>203578620.408</v>
      </c>
      <c r="N17" s="117">
        <v>219575355.45</v>
      </c>
      <c r="O17" s="117">
        <v>15913984.713</v>
      </c>
      <c r="P17" s="117">
        <v>195407.5</v>
      </c>
      <c r="Q17" s="118" t="s">
        <v>1023</v>
      </c>
      <c r="R17" s="119" t="s">
        <v>1024</v>
      </c>
      <c r="S17" s="119" t="s">
        <v>187</v>
      </c>
      <c r="T17" s="119" t="s">
        <v>225</v>
      </c>
      <c r="U17" s="119" t="s">
        <v>182</v>
      </c>
    </row>
    <row r="18" spans="1:21" ht="13.5" customHeight="1" outlineLevel="2">
      <c r="A18" s="115">
        <v>16</v>
      </c>
      <c r="B18" s="114" t="s">
        <v>180</v>
      </c>
      <c r="C18" s="114" t="s">
        <v>120</v>
      </c>
      <c r="D18" s="120" t="s">
        <v>229</v>
      </c>
      <c r="E18" s="114" t="s">
        <v>230</v>
      </c>
      <c r="F18" s="116" t="s">
        <v>231</v>
      </c>
      <c r="G18" s="116" t="s">
        <v>123</v>
      </c>
      <c r="H18" s="114" t="s">
        <v>199</v>
      </c>
      <c r="I18" s="117">
        <v>20266370000</v>
      </c>
      <c r="J18" s="117">
        <v>115352375.4</v>
      </c>
      <c r="K18" s="117">
        <v>16003113.52</v>
      </c>
      <c r="L18" s="117">
        <v>112995631.395</v>
      </c>
      <c r="M18" s="117">
        <v>7855495593.895</v>
      </c>
      <c r="N18" s="117">
        <v>1262110194.06</v>
      </c>
      <c r="O18" s="117">
        <v>9202363013.983</v>
      </c>
      <c r="P18" s="117">
        <v>10844190737.03</v>
      </c>
      <c r="Q18" s="118" t="s">
        <v>1023</v>
      </c>
      <c r="R18" s="119" t="s">
        <v>1024</v>
      </c>
      <c r="S18" s="119" t="s">
        <v>124</v>
      </c>
      <c r="T18" s="119" t="s">
        <v>232</v>
      </c>
      <c r="U18" s="119" t="s">
        <v>182</v>
      </c>
    </row>
    <row r="19" spans="1:21" ht="13.5" customHeight="1" outlineLevel="2">
      <c r="A19" s="115">
        <v>17</v>
      </c>
      <c r="B19" s="114" t="s">
        <v>180</v>
      </c>
      <c r="C19" s="114" t="s">
        <v>120</v>
      </c>
      <c r="D19" s="120" t="s">
        <v>233</v>
      </c>
      <c r="E19" s="114" t="s">
        <v>234</v>
      </c>
      <c r="F19" s="116" t="s">
        <v>231</v>
      </c>
      <c r="G19" s="116" t="s">
        <v>123</v>
      </c>
      <c r="H19" s="114" t="s">
        <v>177</v>
      </c>
      <c r="I19" s="117">
        <v>701000</v>
      </c>
      <c r="J19" s="117">
        <v>869984.903</v>
      </c>
      <c r="K19" s="117">
        <v>63195.64</v>
      </c>
      <c r="L19" s="117">
        <v>769906.085</v>
      </c>
      <c r="M19" s="117">
        <v>59245963.058</v>
      </c>
      <c r="N19" s="117">
        <v>4551935.11</v>
      </c>
      <c r="O19" s="117">
        <v>62701143.324</v>
      </c>
      <c r="P19" s="117">
        <v>496000</v>
      </c>
      <c r="Q19" s="118" t="s">
        <v>1023</v>
      </c>
      <c r="R19" s="119" t="s">
        <v>1024</v>
      </c>
      <c r="S19" s="119" t="s">
        <v>187</v>
      </c>
      <c r="T19" s="119" t="s">
        <v>261</v>
      </c>
      <c r="U19" s="119" t="s">
        <v>182</v>
      </c>
    </row>
    <row r="20" spans="1:21" ht="13.5" customHeight="1" outlineLevel="2">
      <c r="A20" s="115">
        <v>18</v>
      </c>
      <c r="B20" s="114" t="s">
        <v>180</v>
      </c>
      <c r="C20" s="114" t="s">
        <v>120</v>
      </c>
      <c r="D20" s="120" t="s">
        <v>235</v>
      </c>
      <c r="E20" s="114" t="s">
        <v>236</v>
      </c>
      <c r="F20" s="116" t="s">
        <v>237</v>
      </c>
      <c r="G20" s="116" t="s">
        <v>156</v>
      </c>
      <c r="H20" s="114" t="s">
        <v>177</v>
      </c>
      <c r="I20" s="117">
        <v>2793820.25</v>
      </c>
      <c r="J20" s="117">
        <v>2705751.535</v>
      </c>
      <c r="K20" s="117">
        <v>178759.4</v>
      </c>
      <c r="L20" s="117">
        <v>2412137.34</v>
      </c>
      <c r="M20" s="117">
        <v>184261652.093</v>
      </c>
      <c r="N20" s="117">
        <v>14294600.37</v>
      </c>
      <c r="O20" s="117">
        <v>196444439.183</v>
      </c>
      <c r="P20" s="117">
        <v>1553981.9</v>
      </c>
      <c r="Q20" s="118" t="s">
        <v>1023</v>
      </c>
      <c r="R20" s="119" t="s">
        <v>1024</v>
      </c>
      <c r="S20" s="119" t="s">
        <v>206</v>
      </c>
      <c r="T20" s="119" t="s">
        <v>340</v>
      </c>
      <c r="U20" s="119" t="s">
        <v>182</v>
      </c>
    </row>
    <row r="21" spans="1:21" ht="13.5" customHeight="1" outlineLevel="2">
      <c r="A21" s="115">
        <v>19</v>
      </c>
      <c r="B21" s="114" t="s">
        <v>180</v>
      </c>
      <c r="C21" s="114" t="s">
        <v>120</v>
      </c>
      <c r="D21" s="120" t="s">
        <v>238</v>
      </c>
      <c r="E21" s="114" t="s">
        <v>239</v>
      </c>
      <c r="F21" s="116" t="s">
        <v>240</v>
      </c>
      <c r="G21" s="116" t="s">
        <v>156</v>
      </c>
      <c r="H21" s="114" t="s">
        <v>177</v>
      </c>
      <c r="I21" s="117">
        <v>1290394.87</v>
      </c>
      <c r="J21" s="117">
        <v>64933.768</v>
      </c>
      <c r="K21" s="117">
        <v>58256.09</v>
      </c>
      <c r="L21" s="117" t="s">
        <v>118</v>
      </c>
      <c r="M21" s="117">
        <v>4421988.915</v>
      </c>
      <c r="N21" s="117">
        <v>4640097.08</v>
      </c>
      <c r="O21" s="117" t="s">
        <v>118</v>
      </c>
      <c r="P21" s="117"/>
      <c r="Q21" s="118" t="s">
        <v>1023</v>
      </c>
      <c r="R21" s="119" t="s">
        <v>1024</v>
      </c>
      <c r="S21" s="119" t="s">
        <v>206</v>
      </c>
      <c r="T21" s="119" t="s">
        <v>387</v>
      </c>
      <c r="U21" s="119" t="s">
        <v>182</v>
      </c>
    </row>
    <row r="22" spans="1:21" ht="13.5" customHeight="1" outlineLevel="2">
      <c r="A22" s="115">
        <v>20</v>
      </c>
      <c r="B22" s="114" t="s">
        <v>180</v>
      </c>
      <c r="C22" s="114" t="s">
        <v>120</v>
      </c>
      <c r="D22" s="120" t="s">
        <v>241</v>
      </c>
      <c r="E22" s="114" t="s">
        <v>242</v>
      </c>
      <c r="F22" s="116" t="s">
        <v>243</v>
      </c>
      <c r="G22" s="116" t="s">
        <v>47</v>
      </c>
      <c r="H22" s="114" t="s">
        <v>177</v>
      </c>
      <c r="I22" s="117">
        <v>31429001.24</v>
      </c>
      <c r="J22" s="117">
        <v>34112313.979</v>
      </c>
      <c r="K22" s="117">
        <v>6626691.5</v>
      </c>
      <c r="L22" s="117">
        <v>25785715.485</v>
      </c>
      <c r="M22" s="117">
        <v>2323048235.736</v>
      </c>
      <c r="N22" s="117">
        <v>520354841.18</v>
      </c>
      <c r="O22" s="117">
        <v>2099988393.737</v>
      </c>
      <c r="P22" s="117">
        <v>16612045.46</v>
      </c>
      <c r="Q22" s="118" t="s">
        <v>1023</v>
      </c>
      <c r="R22" s="119" t="s">
        <v>1024</v>
      </c>
      <c r="S22" s="119" t="s">
        <v>197</v>
      </c>
      <c r="T22" s="119" t="s">
        <v>340</v>
      </c>
      <c r="U22" s="119" t="s">
        <v>182</v>
      </c>
    </row>
    <row r="23" spans="1:21" ht="13.5" customHeight="1" outlineLevel="2">
      <c r="A23" s="115">
        <v>21</v>
      </c>
      <c r="B23" s="114" t="s">
        <v>180</v>
      </c>
      <c r="C23" s="114" t="s">
        <v>120</v>
      </c>
      <c r="D23" s="120" t="s">
        <v>245</v>
      </c>
      <c r="E23" s="114" t="s">
        <v>246</v>
      </c>
      <c r="F23" s="116" t="s">
        <v>243</v>
      </c>
      <c r="G23" s="116" t="s">
        <v>47</v>
      </c>
      <c r="H23" s="114" t="s">
        <v>199</v>
      </c>
      <c r="I23" s="117">
        <v>4896225000</v>
      </c>
      <c r="J23" s="117">
        <v>27554844.841</v>
      </c>
      <c r="K23" s="117">
        <v>7445213.54</v>
      </c>
      <c r="L23" s="117">
        <v>23254954.576</v>
      </c>
      <c r="M23" s="117">
        <v>1876484654.015</v>
      </c>
      <c r="N23" s="117">
        <v>587434954.2</v>
      </c>
      <c r="O23" s="117">
        <v>1893883252.28</v>
      </c>
      <c r="P23" s="117">
        <v>2231777989</v>
      </c>
      <c r="Q23" s="118" t="s">
        <v>1023</v>
      </c>
      <c r="R23" s="119" t="s">
        <v>1024</v>
      </c>
      <c r="S23" s="119" t="s">
        <v>197</v>
      </c>
      <c r="T23" s="119" t="s">
        <v>340</v>
      </c>
      <c r="U23" s="119" t="s">
        <v>182</v>
      </c>
    </row>
    <row r="24" spans="1:21" ht="13.5" customHeight="1" outlineLevel="2">
      <c r="A24" s="115">
        <v>22</v>
      </c>
      <c r="B24" s="114" t="s">
        <v>180</v>
      </c>
      <c r="C24" s="114" t="s">
        <v>120</v>
      </c>
      <c r="D24" s="120" t="s">
        <v>247</v>
      </c>
      <c r="E24" s="114" t="s">
        <v>248</v>
      </c>
      <c r="F24" s="116" t="s">
        <v>249</v>
      </c>
      <c r="G24" s="116" t="s">
        <v>123</v>
      </c>
      <c r="H24" s="114" t="s">
        <v>177</v>
      </c>
      <c r="I24" s="117">
        <v>8501765</v>
      </c>
      <c r="J24" s="117">
        <v>10067050.631</v>
      </c>
      <c r="K24" s="117">
        <v>1854221.2</v>
      </c>
      <c r="L24" s="117">
        <v>7698696.074</v>
      </c>
      <c r="M24" s="117">
        <v>685566045.78</v>
      </c>
      <c r="N24" s="117">
        <v>146742062.18</v>
      </c>
      <c r="O24" s="117">
        <v>626981726.046</v>
      </c>
      <c r="P24" s="117">
        <v>4959765</v>
      </c>
      <c r="Q24" s="118" t="s">
        <v>1023</v>
      </c>
      <c r="R24" s="119" t="s">
        <v>1024</v>
      </c>
      <c r="S24" s="119" t="s">
        <v>250</v>
      </c>
      <c r="T24" s="119" t="s">
        <v>225</v>
      </c>
      <c r="U24" s="119" t="s">
        <v>182</v>
      </c>
    </row>
    <row r="25" spans="1:21" ht="13.5" customHeight="1" outlineLevel="2">
      <c r="A25" s="115">
        <v>23</v>
      </c>
      <c r="B25" s="114" t="s">
        <v>180</v>
      </c>
      <c r="C25" s="114" t="s">
        <v>120</v>
      </c>
      <c r="D25" s="120" t="s">
        <v>251</v>
      </c>
      <c r="E25" s="114" t="s">
        <v>252</v>
      </c>
      <c r="F25" s="116" t="s">
        <v>253</v>
      </c>
      <c r="G25" s="116" t="s">
        <v>254</v>
      </c>
      <c r="H25" s="114" t="s">
        <v>199</v>
      </c>
      <c r="I25" s="117">
        <v>32870795000</v>
      </c>
      <c r="J25" s="117">
        <v>265562485.312</v>
      </c>
      <c r="K25" s="117">
        <v>48130992.97</v>
      </c>
      <c r="L25" s="117">
        <v>249072840.15</v>
      </c>
      <c r="M25" s="117">
        <v>18084802554.295</v>
      </c>
      <c r="N25" s="117">
        <v>3797198496.16</v>
      </c>
      <c r="O25" s="117">
        <v>20284489441.692</v>
      </c>
      <c r="P25" s="117">
        <v>23903520451.73</v>
      </c>
      <c r="Q25" s="118" t="s">
        <v>1023</v>
      </c>
      <c r="R25" s="119" t="s">
        <v>1024</v>
      </c>
      <c r="S25" s="119" t="s">
        <v>124</v>
      </c>
      <c r="T25" s="119" t="s">
        <v>255</v>
      </c>
      <c r="U25" s="119" t="s">
        <v>182</v>
      </c>
    </row>
    <row r="26" spans="1:21" ht="13.5" customHeight="1" outlineLevel="2">
      <c r="A26" s="115">
        <v>24</v>
      </c>
      <c r="B26" s="114" t="s">
        <v>180</v>
      </c>
      <c r="C26" s="114" t="s">
        <v>120</v>
      </c>
      <c r="D26" s="120" t="s">
        <v>256</v>
      </c>
      <c r="E26" s="114" t="s">
        <v>257</v>
      </c>
      <c r="F26" s="116" t="s">
        <v>253</v>
      </c>
      <c r="G26" s="116" t="s">
        <v>254</v>
      </c>
      <c r="H26" s="114" t="s">
        <v>177</v>
      </c>
      <c r="I26" s="117">
        <v>3404000</v>
      </c>
      <c r="J26" s="117">
        <v>4798031.314</v>
      </c>
      <c r="K26" s="117">
        <v>236607.56</v>
      </c>
      <c r="L26" s="117">
        <v>4338179.432</v>
      </c>
      <c r="M26" s="117">
        <v>326745883.766</v>
      </c>
      <c r="N26" s="117">
        <v>18750423.81</v>
      </c>
      <c r="O26" s="117">
        <v>353301286.581</v>
      </c>
      <c r="P26" s="117">
        <v>2794804.51</v>
      </c>
      <c r="Q26" s="118" t="s">
        <v>1023</v>
      </c>
      <c r="R26" s="119" t="s">
        <v>1024</v>
      </c>
      <c r="S26" s="119" t="s">
        <v>124</v>
      </c>
      <c r="T26" s="119" t="s">
        <v>255</v>
      </c>
      <c r="U26" s="119" t="s">
        <v>182</v>
      </c>
    </row>
    <row r="27" spans="1:21" ht="13.5" customHeight="1" outlineLevel="2">
      <c r="A27" s="115">
        <v>25</v>
      </c>
      <c r="B27" s="114" t="s">
        <v>180</v>
      </c>
      <c r="C27" s="114" t="s">
        <v>120</v>
      </c>
      <c r="D27" s="120" t="s">
        <v>258</v>
      </c>
      <c r="E27" s="114" t="s">
        <v>259</v>
      </c>
      <c r="F27" s="116" t="s">
        <v>260</v>
      </c>
      <c r="G27" s="116" t="s">
        <v>186</v>
      </c>
      <c r="H27" s="114" t="s">
        <v>177</v>
      </c>
      <c r="I27" s="117">
        <v>345766.53</v>
      </c>
      <c r="J27" s="117">
        <v>33325.614</v>
      </c>
      <c r="K27" s="117">
        <v>33628.28</v>
      </c>
      <c r="L27" s="117" t="s">
        <v>118</v>
      </c>
      <c r="M27" s="117">
        <v>2269473.955</v>
      </c>
      <c r="N27" s="117">
        <v>2384749.01</v>
      </c>
      <c r="O27" s="117" t="s">
        <v>118</v>
      </c>
      <c r="P27" s="117"/>
      <c r="Q27" s="118" t="s">
        <v>1023</v>
      </c>
      <c r="R27" s="119" t="s">
        <v>1024</v>
      </c>
      <c r="S27" s="119" t="s">
        <v>206</v>
      </c>
      <c r="T27" s="119" t="s">
        <v>261</v>
      </c>
      <c r="U27" s="119" t="s">
        <v>182</v>
      </c>
    </row>
    <row r="28" spans="1:21" ht="13.5" customHeight="1" outlineLevel="2">
      <c r="A28" s="115">
        <v>26</v>
      </c>
      <c r="B28" s="114" t="s">
        <v>180</v>
      </c>
      <c r="C28" s="114" t="s">
        <v>120</v>
      </c>
      <c r="D28" s="120" t="s">
        <v>262</v>
      </c>
      <c r="E28" s="114" t="s">
        <v>263</v>
      </c>
      <c r="F28" s="116" t="s">
        <v>264</v>
      </c>
      <c r="G28" s="116" t="s">
        <v>265</v>
      </c>
      <c r="H28" s="114" t="s">
        <v>177</v>
      </c>
      <c r="I28" s="117">
        <v>10864000</v>
      </c>
      <c r="J28" s="117">
        <v>13290981.054</v>
      </c>
      <c r="K28" s="117">
        <v>20124.65</v>
      </c>
      <c r="L28" s="117">
        <v>12666711.179</v>
      </c>
      <c r="M28" s="117">
        <v>905115674.841</v>
      </c>
      <c r="N28" s="117">
        <v>1630096.51</v>
      </c>
      <c r="O28" s="117">
        <v>1031576823.174</v>
      </c>
      <c r="P28" s="117">
        <v>8160331.33</v>
      </c>
      <c r="Q28" s="118" t="s">
        <v>1023</v>
      </c>
      <c r="R28" s="119" t="s">
        <v>1024</v>
      </c>
      <c r="S28" s="119" t="s">
        <v>216</v>
      </c>
      <c r="T28" s="119" t="s">
        <v>261</v>
      </c>
      <c r="U28" s="119" t="s">
        <v>182</v>
      </c>
    </row>
    <row r="29" spans="1:21" ht="13.5" customHeight="1" outlineLevel="2">
      <c r="A29" s="115">
        <v>27</v>
      </c>
      <c r="B29" s="114" t="s">
        <v>180</v>
      </c>
      <c r="C29" s="114" t="s">
        <v>120</v>
      </c>
      <c r="D29" s="120" t="s">
        <v>266</v>
      </c>
      <c r="E29" s="114" t="s">
        <v>267</v>
      </c>
      <c r="F29" s="116" t="s">
        <v>253</v>
      </c>
      <c r="G29" s="116" t="s">
        <v>268</v>
      </c>
      <c r="H29" s="114" t="s">
        <v>177</v>
      </c>
      <c r="I29" s="117">
        <v>27207000</v>
      </c>
      <c r="J29" s="117">
        <v>34042853.619</v>
      </c>
      <c r="K29" s="117">
        <v>3692051.56</v>
      </c>
      <c r="L29" s="117">
        <v>28826093.722</v>
      </c>
      <c r="M29" s="117">
        <v>2318317985.904</v>
      </c>
      <c r="N29" s="117">
        <v>286044271.99</v>
      </c>
      <c r="O29" s="117">
        <v>2347596764.875</v>
      </c>
      <c r="P29" s="117">
        <v>18570761.77</v>
      </c>
      <c r="Q29" s="118" t="s">
        <v>1023</v>
      </c>
      <c r="R29" s="119" t="s">
        <v>1024</v>
      </c>
      <c r="S29" s="119" t="s">
        <v>191</v>
      </c>
      <c r="T29" s="119" t="s">
        <v>340</v>
      </c>
      <c r="U29" s="119" t="s">
        <v>182</v>
      </c>
    </row>
    <row r="30" spans="1:21" ht="13.5" customHeight="1" outlineLevel="2">
      <c r="A30" s="115">
        <v>28</v>
      </c>
      <c r="B30" s="114" t="s">
        <v>180</v>
      </c>
      <c r="C30" s="114" t="s">
        <v>120</v>
      </c>
      <c r="D30" s="120" t="s">
        <v>269</v>
      </c>
      <c r="E30" s="114" t="s">
        <v>270</v>
      </c>
      <c r="F30" s="116" t="s">
        <v>264</v>
      </c>
      <c r="G30" s="116" t="s">
        <v>265</v>
      </c>
      <c r="H30" s="114" t="s">
        <v>177</v>
      </c>
      <c r="I30" s="117">
        <v>1260798.83</v>
      </c>
      <c r="J30" s="117">
        <v>2526670.553</v>
      </c>
      <c r="K30" s="117">
        <v>1174501.27</v>
      </c>
      <c r="L30" s="117">
        <v>1260997.495</v>
      </c>
      <c r="M30" s="117">
        <v>172066239.018</v>
      </c>
      <c r="N30" s="117">
        <v>87118981.68</v>
      </c>
      <c r="O30" s="117">
        <v>102695622.549</v>
      </c>
      <c r="P30" s="117">
        <v>812377.99</v>
      </c>
      <c r="Q30" s="118" t="s">
        <v>1023</v>
      </c>
      <c r="R30" s="119" t="s">
        <v>1024</v>
      </c>
      <c r="S30" s="119" t="s">
        <v>216</v>
      </c>
      <c r="T30" s="119" t="s">
        <v>1064</v>
      </c>
      <c r="U30" s="119" t="s">
        <v>182</v>
      </c>
    </row>
    <row r="31" spans="1:21" ht="13.5" customHeight="1" outlineLevel="2">
      <c r="A31" s="115">
        <v>29</v>
      </c>
      <c r="B31" s="114" t="s">
        <v>180</v>
      </c>
      <c r="C31" s="114" t="s">
        <v>120</v>
      </c>
      <c r="D31" s="120" t="s">
        <v>271</v>
      </c>
      <c r="E31" s="114" t="s">
        <v>272</v>
      </c>
      <c r="F31" s="116" t="s">
        <v>253</v>
      </c>
      <c r="G31" s="116" t="s">
        <v>135</v>
      </c>
      <c r="H31" s="114" t="s">
        <v>199</v>
      </c>
      <c r="I31" s="117">
        <v>7995750000</v>
      </c>
      <c r="J31" s="117">
        <v>14837856.715</v>
      </c>
      <c r="K31" s="117">
        <v>16676051.98</v>
      </c>
      <c r="L31" s="117" t="s">
        <v>118</v>
      </c>
      <c r="M31" s="117">
        <v>1010457891.662</v>
      </c>
      <c r="N31" s="117">
        <v>1367752995</v>
      </c>
      <c r="O31" s="117" t="s">
        <v>118</v>
      </c>
      <c r="P31" s="117"/>
      <c r="Q31" s="118" t="s">
        <v>1020</v>
      </c>
      <c r="R31" s="119" t="s">
        <v>273</v>
      </c>
      <c r="S31" s="119" t="s">
        <v>273</v>
      </c>
      <c r="T31" s="119" t="s">
        <v>340</v>
      </c>
      <c r="U31" s="119" t="s">
        <v>182</v>
      </c>
    </row>
    <row r="32" spans="1:21" ht="13.5" customHeight="1" outlineLevel="2">
      <c r="A32" s="115">
        <v>30</v>
      </c>
      <c r="B32" s="114" t="s">
        <v>180</v>
      </c>
      <c r="C32" s="114" t="s">
        <v>120</v>
      </c>
      <c r="D32" s="120" t="s">
        <v>274</v>
      </c>
      <c r="E32" s="114" t="s">
        <v>272</v>
      </c>
      <c r="F32" s="116" t="s">
        <v>253</v>
      </c>
      <c r="G32" s="116" t="s">
        <v>135</v>
      </c>
      <c r="H32" s="114" t="s">
        <v>177</v>
      </c>
      <c r="I32" s="117">
        <v>49770000</v>
      </c>
      <c r="J32" s="117">
        <v>25468304.37</v>
      </c>
      <c r="K32" s="117">
        <v>25468304.37</v>
      </c>
      <c r="L32" s="117" t="s">
        <v>118</v>
      </c>
      <c r="M32" s="117">
        <v>1734391269.094</v>
      </c>
      <c r="N32" s="117">
        <v>2066574621.49</v>
      </c>
      <c r="O32" s="117" t="s">
        <v>118</v>
      </c>
      <c r="P32" s="117"/>
      <c r="Q32" s="118" t="s">
        <v>1020</v>
      </c>
      <c r="R32" s="119" t="s">
        <v>273</v>
      </c>
      <c r="S32" s="119" t="s">
        <v>273</v>
      </c>
      <c r="T32" s="119" t="s">
        <v>340</v>
      </c>
      <c r="U32" s="119" t="s">
        <v>182</v>
      </c>
    </row>
    <row r="33" spans="1:21" ht="13.5" customHeight="1" outlineLevel="2">
      <c r="A33" s="115">
        <v>31</v>
      </c>
      <c r="B33" s="114" t="s">
        <v>180</v>
      </c>
      <c r="C33" s="114" t="s">
        <v>120</v>
      </c>
      <c r="D33" s="120" t="s">
        <v>275</v>
      </c>
      <c r="E33" s="114" t="s">
        <v>276</v>
      </c>
      <c r="F33" s="116" t="s">
        <v>277</v>
      </c>
      <c r="G33" s="116" t="s">
        <v>135</v>
      </c>
      <c r="H33" s="114" t="s">
        <v>177</v>
      </c>
      <c r="I33" s="117">
        <v>17557801</v>
      </c>
      <c r="J33" s="117">
        <v>19709270.543</v>
      </c>
      <c r="K33" s="117">
        <v>3589998.93</v>
      </c>
      <c r="L33" s="117">
        <v>15243331.752</v>
      </c>
      <c r="M33" s="117">
        <v>1342201123.92</v>
      </c>
      <c r="N33" s="117">
        <v>280181571.84</v>
      </c>
      <c r="O33" s="117">
        <v>1241416775.069</v>
      </c>
      <c r="P33" s="117">
        <v>9820278.99</v>
      </c>
      <c r="Q33" s="118" t="s">
        <v>1023</v>
      </c>
      <c r="R33" s="119" t="s">
        <v>1024</v>
      </c>
      <c r="S33" s="119" t="s">
        <v>197</v>
      </c>
      <c r="T33" s="119" t="s">
        <v>278</v>
      </c>
      <c r="U33" s="119" t="s">
        <v>182</v>
      </c>
    </row>
    <row r="34" spans="1:21" ht="13.5" customHeight="1" outlineLevel="2">
      <c r="A34" s="115">
        <v>32</v>
      </c>
      <c r="B34" s="114" t="s">
        <v>180</v>
      </c>
      <c r="C34" s="114" t="s">
        <v>120</v>
      </c>
      <c r="D34" s="120" t="s">
        <v>279</v>
      </c>
      <c r="E34" s="114" t="s">
        <v>280</v>
      </c>
      <c r="F34" s="116" t="s">
        <v>281</v>
      </c>
      <c r="G34" s="116" t="s">
        <v>282</v>
      </c>
      <c r="H34" s="114" t="s">
        <v>177</v>
      </c>
      <c r="I34" s="117">
        <v>20164789.04</v>
      </c>
      <c r="J34" s="117">
        <v>27150033.531</v>
      </c>
      <c r="K34" s="117">
        <v>2111314.76</v>
      </c>
      <c r="L34" s="117">
        <v>23808823.239</v>
      </c>
      <c r="M34" s="117">
        <v>1848917007.889</v>
      </c>
      <c r="N34" s="117">
        <v>165062850.99</v>
      </c>
      <c r="O34" s="117">
        <v>1938990310.273</v>
      </c>
      <c r="P34" s="117">
        <v>15338463.43</v>
      </c>
      <c r="Q34" s="118" t="s">
        <v>1023</v>
      </c>
      <c r="R34" s="119" t="s">
        <v>1024</v>
      </c>
      <c r="S34" s="119" t="s">
        <v>191</v>
      </c>
      <c r="T34" s="119" t="s">
        <v>283</v>
      </c>
      <c r="U34" s="119" t="s">
        <v>182</v>
      </c>
    </row>
    <row r="35" spans="1:21" ht="13.5" customHeight="1" outlineLevel="2">
      <c r="A35" s="115">
        <v>33</v>
      </c>
      <c r="B35" s="114" t="s">
        <v>180</v>
      </c>
      <c r="C35" s="114" t="s">
        <v>120</v>
      </c>
      <c r="D35" s="120" t="s">
        <v>284</v>
      </c>
      <c r="E35" s="114" t="s">
        <v>285</v>
      </c>
      <c r="F35" s="116" t="s">
        <v>286</v>
      </c>
      <c r="G35" s="116" t="s">
        <v>287</v>
      </c>
      <c r="H35" s="114" t="s">
        <v>177</v>
      </c>
      <c r="I35" s="117">
        <v>17163000</v>
      </c>
      <c r="J35" s="117">
        <v>27483392.232</v>
      </c>
      <c r="K35" s="117">
        <v>597642.63</v>
      </c>
      <c r="L35" s="117">
        <v>25633526.38</v>
      </c>
      <c r="M35" s="117">
        <v>1871618732.051</v>
      </c>
      <c r="N35" s="117">
        <v>47925285.25</v>
      </c>
      <c r="O35" s="117">
        <v>2087594114.624</v>
      </c>
      <c r="P35" s="117">
        <v>16514000</v>
      </c>
      <c r="Q35" s="118" t="s">
        <v>1023</v>
      </c>
      <c r="R35" s="119" t="s">
        <v>1024</v>
      </c>
      <c r="S35" s="119" t="s">
        <v>206</v>
      </c>
      <c r="T35" s="119" t="s">
        <v>288</v>
      </c>
      <c r="U35" s="119" t="s">
        <v>182</v>
      </c>
    </row>
    <row r="36" spans="1:21" ht="13.5" customHeight="1" outlineLevel="2">
      <c r="A36" s="115">
        <v>34</v>
      </c>
      <c r="B36" s="114" t="s">
        <v>180</v>
      </c>
      <c r="C36" s="114" t="s">
        <v>120</v>
      </c>
      <c r="D36" s="120" t="s">
        <v>289</v>
      </c>
      <c r="E36" s="114" t="s">
        <v>290</v>
      </c>
      <c r="F36" s="116" t="s">
        <v>291</v>
      </c>
      <c r="G36" s="116" t="s">
        <v>123</v>
      </c>
      <c r="H36" s="114" t="s">
        <v>119</v>
      </c>
      <c r="I36" s="117">
        <v>130000000</v>
      </c>
      <c r="J36" s="117">
        <v>20000000</v>
      </c>
      <c r="K36" s="117">
        <v>0</v>
      </c>
      <c r="L36" s="117">
        <v>20000000</v>
      </c>
      <c r="M36" s="117">
        <v>1361999797</v>
      </c>
      <c r="N36" s="117">
        <v>0</v>
      </c>
      <c r="O36" s="117">
        <v>1628799786.4</v>
      </c>
      <c r="P36" s="117">
        <v>20000000</v>
      </c>
      <c r="Q36" s="118" t="s">
        <v>1020</v>
      </c>
      <c r="R36" s="119" t="s">
        <v>273</v>
      </c>
      <c r="S36" s="119" t="s">
        <v>273</v>
      </c>
      <c r="T36" s="119" t="s">
        <v>261</v>
      </c>
      <c r="U36" s="119" t="s">
        <v>182</v>
      </c>
    </row>
    <row r="37" spans="1:21" ht="13.5" customHeight="1" outlineLevel="2">
      <c r="A37" s="115">
        <v>35</v>
      </c>
      <c r="B37" s="114" t="s">
        <v>180</v>
      </c>
      <c r="C37" s="114" t="s">
        <v>120</v>
      </c>
      <c r="D37" s="120" t="s">
        <v>292</v>
      </c>
      <c r="E37" s="114" t="s">
        <v>293</v>
      </c>
      <c r="F37" s="116" t="s">
        <v>291</v>
      </c>
      <c r="G37" s="116" t="s">
        <v>123</v>
      </c>
      <c r="H37" s="114" t="s">
        <v>177</v>
      </c>
      <c r="I37" s="117">
        <v>45056000</v>
      </c>
      <c r="J37" s="117">
        <v>47906084.561</v>
      </c>
      <c r="K37" s="117">
        <v>0</v>
      </c>
      <c r="L37" s="117">
        <v>45728696.086</v>
      </c>
      <c r="M37" s="117">
        <v>3262403872.329</v>
      </c>
      <c r="N37" s="117">
        <v>0</v>
      </c>
      <c r="O37" s="117">
        <v>3724144520.821</v>
      </c>
      <c r="P37" s="117">
        <v>29460000</v>
      </c>
      <c r="Q37" s="118" t="s">
        <v>1020</v>
      </c>
      <c r="R37" s="119" t="s">
        <v>273</v>
      </c>
      <c r="S37" s="119" t="s">
        <v>273</v>
      </c>
      <c r="T37" s="119" t="s">
        <v>261</v>
      </c>
      <c r="U37" s="119" t="s">
        <v>182</v>
      </c>
    </row>
    <row r="38" spans="1:21" ht="13.5" customHeight="1" outlineLevel="2">
      <c r="A38" s="115">
        <v>36</v>
      </c>
      <c r="B38" s="114" t="s">
        <v>180</v>
      </c>
      <c r="C38" s="114" t="s">
        <v>120</v>
      </c>
      <c r="D38" s="120" t="s">
        <v>294</v>
      </c>
      <c r="E38" s="114" t="s">
        <v>295</v>
      </c>
      <c r="F38" s="116" t="s">
        <v>291</v>
      </c>
      <c r="G38" s="116" t="s">
        <v>254</v>
      </c>
      <c r="H38" s="114" t="s">
        <v>177</v>
      </c>
      <c r="I38" s="117">
        <v>3466000</v>
      </c>
      <c r="J38" s="117">
        <v>5275198.178</v>
      </c>
      <c r="K38" s="117">
        <v>36176.93</v>
      </c>
      <c r="L38" s="117">
        <v>4999732.861</v>
      </c>
      <c r="M38" s="117">
        <v>359240942.357</v>
      </c>
      <c r="N38" s="117">
        <v>2740402.49</v>
      </c>
      <c r="O38" s="117">
        <v>407178190.82</v>
      </c>
      <c r="P38" s="117">
        <v>3221000</v>
      </c>
      <c r="Q38" s="118" t="s">
        <v>1023</v>
      </c>
      <c r="R38" s="119" t="s">
        <v>1024</v>
      </c>
      <c r="S38" s="119" t="s">
        <v>206</v>
      </c>
      <c r="T38" s="119" t="s">
        <v>261</v>
      </c>
      <c r="U38" s="119" t="s">
        <v>182</v>
      </c>
    </row>
    <row r="39" spans="1:21" ht="13.5" customHeight="1" outlineLevel="2">
      <c r="A39" s="115">
        <v>37</v>
      </c>
      <c r="B39" s="114" t="s">
        <v>180</v>
      </c>
      <c r="C39" s="114" t="s">
        <v>120</v>
      </c>
      <c r="D39" s="120" t="s">
        <v>296</v>
      </c>
      <c r="E39" s="114" t="s">
        <v>297</v>
      </c>
      <c r="F39" s="116" t="s">
        <v>298</v>
      </c>
      <c r="G39" s="116" t="s">
        <v>254</v>
      </c>
      <c r="H39" s="114" t="s">
        <v>177</v>
      </c>
      <c r="I39" s="117">
        <v>2080000</v>
      </c>
      <c r="J39" s="117">
        <v>3252280.011</v>
      </c>
      <c r="K39" s="117">
        <v>22367.76</v>
      </c>
      <c r="L39" s="117">
        <v>3081176.569</v>
      </c>
      <c r="M39" s="117">
        <v>221480235.732</v>
      </c>
      <c r="N39" s="117">
        <v>1795436.23</v>
      </c>
      <c r="O39" s="117">
        <v>250930986.892</v>
      </c>
      <c r="P39" s="117">
        <v>1985000</v>
      </c>
      <c r="Q39" s="118" t="s">
        <v>1023</v>
      </c>
      <c r="R39" s="119" t="s">
        <v>1024</v>
      </c>
      <c r="S39" s="119" t="s">
        <v>124</v>
      </c>
      <c r="T39" s="119" t="s">
        <v>299</v>
      </c>
      <c r="U39" s="119" t="s">
        <v>182</v>
      </c>
    </row>
    <row r="40" spans="1:21" ht="13.5" customHeight="1" outlineLevel="2">
      <c r="A40" s="115">
        <v>38</v>
      </c>
      <c r="B40" s="114" t="s">
        <v>180</v>
      </c>
      <c r="C40" s="114" t="s">
        <v>120</v>
      </c>
      <c r="D40" s="120" t="s">
        <v>300</v>
      </c>
      <c r="E40" s="114" t="s">
        <v>301</v>
      </c>
      <c r="F40" s="116" t="s">
        <v>306</v>
      </c>
      <c r="G40" s="116" t="s">
        <v>302</v>
      </c>
      <c r="H40" s="114" t="s">
        <v>119</v>
      </c>
      <c r="I40" s="117">
        <v>20000000</v>
      </c>
      <c r="J40" s="117">
        <v>11832502.12</v>
      </c>
      <c r="K40" s="117">
        <v>3461220.52</v>
      </c>
      <c r="L40" s="117">
        <v>8371281.6</v>
      </c>
      <c r="M40" s="117">
        <v>805793274.272</v>
      </c>
      <c r="N40" s="117">
        <v>269165706.43</v>
      </c>
      <c r="O40" s="117">
        <v>681757084.099</v>
      </c>
      <c r="P40" s="117">
        <v>8371281.6</v>
      </c>
      <c r="Q40" s="118" t="s">
        <v>1023</v>
      </c>
      <c r="R40" s="119" t="s">
        <v>1024</v>
      </c>
      <c r="S40" s="119" t="s">
        <v>303</v>
      </c>
      <c r="T40" s="119" t="s">
        <v>340</v>
      </c>
      <c r="U40" s="119" t="s">
        <v>182</v>
      </c>
    </row>
    <row r="41" spans="1:21" ht="13.5" customHeight="1" outlineLevel="2">
      <c r="A41" s="115">
        <v>39</v>
      </c>
      <c r="B41" s="114" t="s">
        <v>180</v>
      </c>
      <c r="C41" s="114" t="s">
        <v>120</v>
      </c>
      <c r="D41" s="120" t="s">
        <v>304</v>
      </c>
      <c r="E41" s="114" t="s">
        <v>305</v>
      </c>
      <c r="F41" s="116" t="s">
        <v>306</v>
      </c>
      <c r="G41" s="116" t="s">
        <v>302</v>
      </c>
      <c r="H41" s="114" t="s">
        <v>177</v>
      </c>
      <c r="I41" s="117">
        <v>27727422.01</v>
      </c>
      <c r="J41" s="117">
        <v>42822770.904</v>
      </c>
      <c r="K41" s="117">
        <v>667863.06</v>
      </c>
      <c r="L41" s="117">
        <v>40215175.091</v>
      </c>
      <c r="M41" s="117">
        <v>2916230263.88</v>
      </c>
      <c r="N41" s="117">
        <v>50244403.32</v>
      </c>
      <c r="O41" s="117">
        <v>3275123429.919</v>
      </c>
      <c r="P41" s="117">
        <v>25908000</v>
      </c>
      <c r="Q41" s="118" t="s">
        <v>1023</v>
      </c>
      <c r="R41" s="119" t="s">
        <v>1024</v>
      </c>
      <c r="S41" s="119" t="s">
        <v>303</v>
      </c>
      <c r="T41" s="119" t="s">
        <v>340</v>
      </c>
      <c r="U41" s="119" t="s">
        <v>182</v>
      </c>
    </row>
    <row r="42" spans="1:21" ht="13.5" customHeight="1" outlineLevel="2">
      <c r="A42" s="115">
        <v>40</v>
      </c>
      <c r="B42" s="114" t="s">
        <v>180</v>
      </c>
      <c r="C42" s="114" t="s">
        <v>120</v>
      </c>
      <c r="D42" s="120" t="s">
        <v>307</v>
      </c>
      <c r="E42" s="114" t="s">
        <v>308</v>
      </c>
      <c r="F42" s="116" t="s">
        <v>309</v>
      </c>
      <c r="G42" s="116" t="s">
        <v>223</v>
      </c>
      <c r="H42" s="114" t="s">
        <v>177</v>
      </c>
      <c r="I42" s="117">
        <v>162509000</v>
      </c>
      <c r="J42" s="117">
        <v>185126454.965</v>
      </c>
      <c r="K42" s="117">
        <v>26881080.67</v>
      </c>
      <c r="L42" s="117">
        <v>150088824.406</v>
      </c>
      <c r="M42" s="117">
        <v>12607109704.005</v>
      </c>
      <c r="N42" s="117">
        <v>2100177440.52</v>
      </c>
      <c r="O42" s="117">
        <v>12223232256.716</v>
      </c>
      <c r="P42" s="117">
        <v>96692386.74</v>
      </c>
      <c r="Q42" s="118" t="s">
        <v>1022</v>
      </c>
      <c r="R42" s="119" t="s">
        <v>131</v>
      </c>
      <c r="S42" s="119" t="s">
        <v>131</v>
      </c>
      <c r="T42" s="119" t="s">
        <v>132</v>
      </c>
      <c r="U42" s="119" t="s">
        <v>182</v>
      </c>
    </row>
    <row r="43" spans="1:21" ht="13.5" customHeight="1" outlineLevel="2">
      <c r="A43" s="115">
        <v>41</v>
      </c>
      <c r="B43" s="114" t="s">
        <v>180</v>
      </c>
      <c r="C43" s="114" t="s">
        <v>120</v>
      </c>
      <c r="D43" s="120" t="s">
        <v>310</v>
      </c>
      <c r="E43" s="114" t="s">
        <v>311</v>
      </c>
      <c r="F43" s="116" t="s">
        <v>298</v>
      </c>
      <c r="G43" s="116" t="s">
        <v>47</v>
      </c>
      <c r="H43" s="114" t="s">
        <v>177</v>
      </c>
      <c r="I43" s="117">
        <v>1432000</v>
      </c>
      <c r="J43" s="117">
        <v>1697690.166</v>
      </c>
      <c r="K43" s="117">
        <v>12595.92</v>
      </c>
      <c r="L43" s="117">
        <v>1608110.29</v>
      </c>
      <c r="M43" s="117">
        <v>115612683.052</v>
      </c>
      <c r="N43" s="117">
        <v>950334.45</v>
      </c>
      <c r="O43" s="117">
        <v>130964484.846</v>
      </c>
      <c r="P43" s="117">
        <v>1036000</v>
      </c>
      <c r="Q43" s="118" t="s">
        <v>1023</v>
      </c>
      <c r="R43" s="119" t="s">
        <v>1024</v>
      </c>
      <c r="S43" s="119" t="s">
        <v>197</v>
      </c>
      <c r="T43" s="119" t="s">
        <v>387</v>
      </c>
      <c r="U43" s="119" t="s">
        <v>182</v>
      </c>
    </row>
    <row r="44" spans="1:21" ht="13.5" customHeight="1" outlineLevel="2">
      <c r="A44" s="115">
        <v>42</v>
      </c>
      <c r="B44" s="114" t="s">
        <v>180</v>
      </c>
      <c r="C44" s="114" t="s">
        <v>120</v>
      </c>
      <c r="D44" s="120" t="s">
        <v>312</v>
      </c>
      <c r="E44" s="114" t="s">
        <v>313</v>
      </c>
      <c r="F44" s="116" t="s">
        <v>314</v>
      </c>
      <c r="G44" s="116" t="s">
        <v>135</v>
      </c>
      <c r="H44" s="114" t="s">
        <v>177</v>
      </c>
      <c r="I44" s="117">
        <v>3505000</v>
      </c>
      <c r="J44" s="117">
        <v>5019894.197</v>
      </c>
      <c r="K44" s="117">
        <v>7788.69</v>
      </c>
      <c r="L44" s="117">
        <v>4783972.89</v>
      </c>
      <c r="M44" s="117">
        <v>341854743.852</v>
      </c>
      <c r="N44" s="117">
        <v>590927.9</v>
      </c>
      <c r="O44" s="117">
        <v>389606701.058</v>
      </c>
      <c r="P44" s="117">
        <v>3082000</v>
      </c>
      <c r="Q44" s="118" t="s">
        <v>1023</v>
      </c>
      <c r="R44" s="119" t="s">
        <v>1024</v>
      </c>
      <c r="S44" s="119" t="s">
        <v>250</v>
      </c>
      <c r="T44" s="119" t="s">
        <v>1025</v>
      </c>
      <c r="U44" s="119" t="s">
        <v>182</v>
      </c>
    </row>
    <row r="45" spans="1:21" ht="13.5" customHeight="1" outlineLevel="2">
      <c r="A45" s="115">
        <v>43</v>
      </c>
      <c r="B45" s="114" t="s">
        <v>180</v>
      </c>
      <c r="C45" s="114" t="s">
        <v>120</v>
      </c>
      <c r="D45" s="120" t="s">
        <v>315</v>
      </c>
      <c r="E45" s="114" t="s">
        <v>316</v>
      </c>
      <c r="F45" s="116" t="s">
        <v>298</v>
      </c>
      <c r="G45" s="116" t="s">
        <v>254</v>
      </c>
      <c r="H45" s="114" t="s">
        <v>119</v>
      </c>
      <c r="I45" s="117">
        <v>180000000</v>
      </c>
      <c r="J45" s="117">
        <v>148714231.55</v>
      </c>
      <c r="K45" s="117">
        <v>43144859.98</v>
      </c>
      <c r="L45" s="117">
        <v>105569371.57</v>
      </c>
      <c r="M45" s="117">
        <v>10127437659.106</v>
      </c>
      <c r="N45" s="117">
        <v>3382240201.61</v>
      </c>
      <c r="O45" s="117">
        <v>8597568493.18</v>
      </c>
      <c r="P45" s="117">
        <v>105569371.57</v>
      </c>
      <c r="Q45" s="118" t="s">
        <v>1023</v>
      </c>
      <c r="R45" s="119" t="s">
        <v>1024</v>
      </c>
      <c r="S45" s="119" t="s">
        <v>124</v>
      </c>
      <c r="T45" s="119" t="s">
        <v>299</v>
      </c>
      <c r="U45" s="119" t="s">
        <v>182</v>
      </c>
    </row>
    <row r="46" spans="1:21" ht="13.5" customHeight="1" outlineLevel="2">
      <c r="A46" s="115">
        <v>44</v>
      </c>
      <c r="B46" s="114" t="s">
        <v>180</v>
      </c>
      <c r="C46" s="114" t="s">
        <v>120</v>
      </c>
      <c r="D46" s="120" t="s">
        <v>317</v>
      </c>
      <c r="E46" s="114" t="s">
        <v>318</v>
      </c>
      <c r="F46" s="116" t="s">
        <v>298</v>
      </c>
      <c r="G46" s="116" t="s">
        <v>175</v>
      </c>
      <c r="H46" s="114" t="s">
        <v>177</v>
      </c>
      <c r="I46" s="117">
        <v>29181000</v>
      </c>
      <c r="J46" s="117">
        <v>38344381.329</v>
      </c>
      <c r="K46" s="117">
        <v>8530949.9</v>
      </c>
      <c r="L46" s="117">
        <v>27960254.033</v>
      </c>
      <c r="M46" s="117">
        <v>2611251979.277</v>
      </c>
      <c r="N46" s="117">
        <v>666925870.29</v>
      </c>
      <c r="O46" s="117">
        <v>2277082789.832</v>
      </c>
      <c r="P46" s="117">
        <v>18012958.04</v>
      </c>
      <c r="Q46" s="118" t="s">
        <v>1023</v>
      </c>
      <c r="R46" s="119" t="s">
        <v>1024</v>
      </c>
      <c r="S46" s="119" t="s">
        <v>187</v>
      </c>
      <c r="T46" s="119" t="s">
        <v>1097</v>
      </c>
      <c r="U46" s="119" t="s">
        <v>182</v>
      </c>
    </row>
    <row r="47" spans="1:21" ht="13.5" customHeight="1" outlineLevel="2">
      <c r="A47" s="115">
        <v>45</v>
      </c>
      <c r="B47" s="114" t="s">
        <v>180</v>
      </c>
      <c r="C47" s="114" t="s">
        <v>120</v>
      </c>
      <c r="D47" s="120" t="s">
        <v>320</v>
      </c>
      <c r="E47" s="114" t="s">
        <v>321</v>
      </c>
      <c r="F47" s="116" t="s">
        <v>322</v>
      </c>
      <c r="G47" s="116" t="s">
        <v>223</v>
      </c>
      <c r="H47" s="114" t="s">
        <v>119</v>
      </c>
      <c r="I47" s="117">
        <v>400000000</v>
      </c>
      <c r="J47" s="117">
        <v>200000000</v>
      </c>
      <c r="K47" s="117">
        <v>0</v>
      </c>
      <c r="L47" s="117">
        <v>200000000</v>
      </c>
      <c r="M47" s="117">
        <v>13619997970</v>
      </c>
      <c r="N47" s="117">
        <v>0</v>
      </c>
      <c r="O47" s="117">
        <v>16287997864</v>
      </c>
      <c r="P47" s="117">
        <v>200000000</v>
      </c>
      <c r="Q47" s="118" t="s">
        <v>1020</v>
      </c>
      <c r="R47" s="119" t="s">
        <v>273</v>
      </c>
      <c r="S47" s="119" t="s">
        <v>273</v>
      </c>
      <c r="T47" s="119" t="s">
        <v>225</v>
      </c>
      <c r="U47" s="119" t="s">
        <v>182</v>
      </c>
    </row>
    <row r="48" spans="1:21" ht="13.5" customHeight="1" outlineLevel="2">
      <c r="A48" s="115">
        <v>46</v>
      </c>
      <c r="B48" s="114" t="s">
        <v>180</v>
      </c>
      <c r="C48" s="114" t="s">
        <v>120</v>
      </c>
      <c r="D48" s="120" t="s">
        <v>323</v>
      </c>
      <c r="E48" s="114" t="s">
        <v>324</v>
      </c>
      <c r="F48" s="116" t="s">
        <v>325</v>
      </c>
      <c r="G48" s="116" t="s">
        <v>326</v>
      </c>
      <c r="H48" s="114" t="s">
        <v>199</v>
      </c>
      <c r="I48" s="117">
        <v>12508650000</v>
      </c>
      <c r="J48" s="117">
        <v>115992382.352</v>
      </c>
      <c r="K48" s="117">
        <v>790000</v>
      </c>
      <c r="L48" s="117">
        <v>129443906.784</v>
      </c>
      <c r="M48" s="117">
        <v>7899080060.854</v>
      </c>
      <c r="N48" s="117">
        <v>60973311.4</v>
      </c>
      <c r="O48" s="117">
        <v>10541910386.029</v>
      </c>
      <c r="P48" s="117">
        <v>12422731725</v>
      </c>
      <c r="Q48" s="118" t="s">
        <v>1023</v>
      </c>
      <c r="R48" s="119" t="s">
        <v>1024</v>
      </c>
      <c r="S48" s="119" t="s">
        <v>140</v>
      </c>
      <c r="T48" s="119" t="s">
        <v>327</v>
      </c>
      <c r="U48" s="119" t="s">
        <v>182</v>
      </c>
    </row>
    <row r="49" spans="1:21" ht="13.5" customHeight="1" outlineLevel="2">
      <c r="A49" s="115">
        <v>47</v>
      </c>
      <c r="B49" s="114" t="s">
        <v>180</v>
      </c>
      <c r="C49" s="114" t="s">
        <v>120</v>
      </c>
      <c r="D49" s="120" t="s">
        <v>328</v>
      </c>
      <c r="E49" s="114" t="s">
        <v>329</v>
      </c>
      <c r="F49" s="116" t="s">
        <v>325</v>
      </c>
      <c r="G49" s="116" t="s">
        <v>326</v>
      </c>
      <c r="H49" s="114" t="s">
        <v>177</v>
      </c>
      <c r="I49" s="117">
        <v>6793000</v>
      </c>
      <c r="J49" s="117">
        <v>11046369.057</v>
      </c>
      <c r="K49" s="117">
        <v>32930.59</v>
      </c>
      <c r="L49" s="117">
        <v>10510149.396</v>
      </c>
      <c r="M49" s="117">
        <v>752257620.663</v>
      </c>
      <c r="N49" s="117">
        <v>2654582.77</v>
      </c>
      <c r="O49" s="117">
        <v>855946454.531</v>
      </c>
      <c r="P49" s="117">
        <v>6771000</v>
      </c>
      <c r="Q49" s="118" t="s">
        <v>1023</v>
      </c>
      <c r="R49" s="119" t="s">
        <v>1024</v>
      </c>
      <c r="S49" s="119" t="s">
        <v>140</v>
      </c>
      <c r="T49" s="119" t="s">
        <v>327</v>
      </c>
      <c r="U49" s="119" t="s">
        <v>182</v>
      </c>
    </row>
    <row r="50" spans="1:21" ht="13.5" customHeight="1" outlineLevel="2">
      <c r="A50" s="115">
        <v>48</v>
      </c>
      <c r="B50" s="114" t="s">
        <v>180</v>
      </c>
      <c r="C50" s="114" t="s">
        <v>120</v>
      </c>
      <c r="D50" s="120" t="s">
        <v>330</v>
      </c>
      <c r="E50" s="114" t="s">
        <v>331</v>
      </c>
      <c r="F50" s="116" t="s">
        <v>332</v>
      </c>
      <c r="G50" s="116" t="s">
        <v>333</v>
      </c>
      <c r="H50" s="114" t="s">
        <v>119</v>
      </c>
      <c r="I50" s="117">
        <v>226000000</v>
      </c>
      <c r="J50" s="117">
        <v>194385000</v>
      </c>
      <c r="K50" s="117">
        <v>35155228.08</v>
      </c>
      <c r="L50" s="117">
        <v>159229771.92</v>
      </c>
      <c r="M50" s="117">
        <v>13237616526.992</v>
      </c>
      <c r="N50" s="117">
        <v>2752272157.79</v>
      </c>
      <c r="O50" s="117">
        <v>12967670924.591</v>
      </c>
      <c r="P50" s="117">
        <v>159229771.92</v>
      </c>
      <c r="Q50" s="118" t="s">
        <v>1023</v>
      </c>
      <c r="R50" s="119" t="s">
        <v>1024</v>
      </c>
      <c r="S50" s="119" t="s">
        <v>140</v>
      </c>
      <c r="T50" s="119" t="s">
        <v>152</v>
      </c>
      <c r="U50" s="119" t="s">
        <v>182</v>
      </c>
    </row>
    <row r="51" spans="1:21" ht="13.5" customHeight="1" outlineLevel="2">
      <c r="A51" s="115">
        <v>49</v>
      </c>
      <c r="B51" s="114" t="s">
        <v>180</v>
      </c>
      <c r="C51" s="114" t="s">
        <v>120</v>
      </c>
      <c r="D51" s="120" t="s">
        <v>334</v>
      </c>
      <c r="E51" s="114" t="s">
        <v>335</v>
      </c>
      <c r="F51" s="116" t="s">
        <v>332</v>
      </c>
      <c r="G51" s="116" t="s">
        <v>336</v>
      </c>
      <c r="H51" s="114" t="s">
        <v>177</v>
      </c>
      <c r="I51" s="117">
        <v>6777000</v>
      </c>
      <c r="J51" s="117">
        <v>11020350.817</v>
      </c>
      <c r="K51" s="117">
        <v>0</v>
      </c>
      <c r="L51" s="117">
        <v>10519462.776</v>
      </c>
      <c r="M51" s="117">
        <v>750485778.777</v>
      </c>
      <c r="N51" s="117">
        <v>0</v>
      </c>
      <c r="O51" s="117">
        <v>856704936.103</v>
      </c>
      <c r="P51" s="117">
        <v>6777000</v>
      </c>
      <c r="Q51" s="118" t="s">
        <v>1023</v>
      </c>
      <c r="R51" s="119" t="s">
        <v>1024</v>
      </c>
      <c r="S51" s="119" t="s">
        <v>140</v>
      </c>
      <c r="T51" s="119" t="s">
        <v>152</v>
      </c>
      <c r="U51" s="119" t="s">
        <v>182</v>
      </c>
    </row>
    <row r="52" spans="1:21" ht="13.5" customHeight="1" outlineLevel="2">
      <c r="A52" s="115">
        <v>50</v>
      </c>
      <c r="B52" s="114" t="s">
        <v>180</v>
      </c>
      <c r="C52" s="114" t="s">
        <v>120</v>
      </c>
      <c r="D52" s="120" t="s">
        <v>337</v>
      </c>
      <c r="E52" s="114" t="s">
        <v>338</v>
      </c>
      <c r="F52" s="116" t="s">
        <v>48</v>
      </c>
      <c r="G52" s="116" t="s">
        <v>339</v>
      </c>
      <c r="H52" s="114" t="s">
        <v>199</v>
      </c>
      <c r="I52" s="117">
        <v>25637827000</v>
      </c>
      <c r="J52" s="117">
        <v>236851499.767</v>
      </c>
      <c r="K52" s="117">
        <v>1646000</v>
      </c>
      <c r="L52" s="117">
        <v>264358691.648</v>
      </c>
      <c r="M52" s="117">
        <v>16129584730.114</v>
      </c>
      <c r="N52" s="117">
        <v>132703253.21</v>
      </c>
      <c r="O52" s="117">
        <v>21529369024.502</v>
      </c>
      <c r="P52" s="117">
        <v>25370503619</v>
      </c>
      <c r="Q52" s="118" t="s">
        <v>1023</v>
      </c>
      <c r="R52" s="119" t="s">
        <v>1024</v>
      </c>
      <c r="S52" s="119" t="s">
        <v>191</v>
      </c>
      <c r="T52" s="119" t="s">
        <v>340</v>
      </c>
      <c r="U52" s="119" t="s">
        <v>182</v>
      </c>
    </row>
    <row r="53" spans="1:21" ht="13.5" customHeight="1" outlineLevel="2">
      <c r="A53" s="115">
        <v>51</v>
      </c>
      <c r="B53" s="114" t="s">
        <v>180</v>
      </c>
      <c r="C53" s="114" t="s">
        <v>120</v>
      </c>
      <c r="D53" s="120" t="s">
        <v>341</v>
      </c>
      <c r="E53" s="114" t="s">
        <v>342</v>
      </c>
      <c r="F53" s="116" t="s">
        <v>48</v>
      </c>
      <c r="G53" s="116" t="s">
        <v>339</v>
      </c>
      <c r="H53" s="114" t="s">
        <v>177</v>
      </c>
      <c r="I53" s="117">
        <v>6743000</v>
      </c>
      <c r="J53" s="117">
        <v>10965062.057</v>
      </c>
      <c r="K53" s="117">
        <v>459770.85</v>
      </c>
      <c r="L53" s="117">
        <v>10005674.642</v>
      </c>
      <c r="M53" s="117">
        <v>746720614.77</v>
      </c>
      <c r="N53" s="117">
        <v>37241435.71</v>
      </c>
      <c r="O53" s="117">
        <v>814862036.022</v>
      </c>
      <c r="P53" s="117">
        <v>6446000</v>
      </c>
      <c r="Q53" s="118" t="s">
        <v>1023</v>
      </c>
      <c r="R53" s="119" t="s">
        <v>1024</v>
      </c>
      <c r="S53" s="119" t="s">
        <v>191</v>
      </c>
      <c r="T53" s="119" t="s">
        <v>340</v>
      </c>
      <c r="U53" s="119" t="s">
        <v>182</v>
      </c>
    </row>
    <row r="54" spans="1:21" ht="13.5" customHeight="1" outlineLevel="2">
      <c r="A54" s="115">
        <v>52</v>
      </c>
      <c r="B54" s="114" t="s">
        <v>180</v>
      </c>
      <c r="C54" s="114" t="s">
        <v>120</v>
      </c>
      <c r="D54" s="120" t="s">
        <v>343</v>
      </c>
      <c r="E54" s="114" t="s">
        <v>344</v>
      </c>
      <c r="F54" s="116" t="s">
        <v>345</v>
      </c>
      <c r="G54" s="116" t="s">
        <v>346</v>
      </c>
      <c r="H54" s="114" t="s">
        <v>177</v>
      </c>
      <c r="I54" s="117">
        <v>24237000</v>
      </c>
      <c r="J54" s="117">
        <v>39412755.312</v>
      </c>
      <c r="K54" s="117">
        <v>2007593.6</v>
      </c>
      <c r="L54" s="117">
        <v>35583320.742</v>
      </c>
      <c r="M54" s="117">
        <v>2684008236.715</v>
      </c>
      <c r="N54" s="117">
        <v>161945956.08</v>
      </c>
      <c r="O54" s="117">
        <v>2897905261.212</v>
      </c>
      <c r="P54" s="117">
        <v>22924000</v>
      </c>
      <c r="Q54" s="118" t="s">
        <v>1023</v>
      </c>
      <c r="R54" s="119" t="s">
        <v>1024</v>
      </c>
      <c r="S54" s="119" t="s">
        <v>347</v>
      </c>
      <c r="T54" s="119" t="s">
        <v>348</v>
      </c>
      <c r="U54" s="119" t="s">
        <v>182</v>
      </c>
    </row>
    <row r="55" spans="1:21" ht="13.5" customHeight="1" outlineLevel="2">
      <c r="A55" s="115">
        <v>53</v>
      </c>
      <c r="B55" s="114" t="s">
        <v>180</v>
      </c>
      <c r="C55" s="114" t="s">
        <v>120</v>
      </c>
      <c r="D55" s="120" t="s">
        <v>349</v>
      </c>
      <c r="E55" s="114" t="s">
        <v>350</v>
      </c>
      <c r="F55" s="116" t="s">
        <v>351</v>
      </c>
      <c r="G55" s="116" t="s">
        <v>135</v>
      </c>
      <c r="H55" s="114" t="s">
        <v>119</v>
      </c>
      <c r="I55" s="117">
        <v>400000000</v>
      </c>
      <c r="J55" s="117">
        <v>200000000</v>
      </c>
      <c r="K55" s="117">
        <v>0</v>
      </c>
      <c r="L55" s="117">
        <v>200000000</v>
      </c>
      <c r="M55" s="117">
        <v>13619997970</v>
      </c>
      <c r="N55" s="117">
        <v>0</v>
      </c>
      <c r="O55" s="117">
        <v>16287997864</v>
      </c>
      <c r="P55" s="117">
        <v>200000000</v>
      </c>
      <c r="Q55" s="118" t="s">
        <v>1020</v>
      </c>
      <c r="R55" s="119" t="s">
        <v>273</v>
      </c>
      <c r="S55" s="119" t="s">
        <v>273</v>
      </c>
      <c r="T55" s="119" t="s">
        <v>225</v>
      </c>
      <c r="U55" s="119" t="s">
        <v>182</v>
      </c>
    </row>
    <row r="56" spans="1:21" ht="13.5" customHeight="1" outlineLevel="2">
      <c r="A56" s="115">
        <v>54</v>
      </c>
      <c r="B56" s="114" t="s">
        <v>180</v>
      </c>
      <c r="C56" s="114" t="s">
        <v>120</v>
      </c>
      <c r="D56" s="120" t="s">
        <v>352</v>
      </c>
      <c r="E56" s="114" t="s">
        <v>353</v>
      </c>
      <c r="F56" s="116" t="s">
        <v>354</v>
      </c>
      <c r="G56" s="116" t="s">
        <v>355</v>
      </c>
      <c r="H56" s="114" t="s">
        <v>177</v>
      </c>
      <c r="I56" s="117">
        <v>5672000</v>
      </c>
      <c r="J56" s="117">
        <v>9223466.111</v>
      </c>
      <c r="K56" s="117">
        <v>471861.78</v>
      </c>
      <c r="L56" s="117">
        <v>8326161.772</v>
      </c>
      <c r="M56" s="117">
        <v>628117948.535</v>
      </c>
      <c r="N56" s="117">
        <v>37837161.24</v>
      </c>
      <c r="O56" s="117">
        <v>678082525.787</v>
      </c>
      <c r="P56" s="117">
        <v>5364000</v>
      </c>
      <c r="Q56" s="118" t="s">
        <v>1023</v>
      </c>
      <c r="R56" s="119" t="s">
        <v>1024</v>
      </c>
      <c r="S56" s="119" t="s">
        <v>206</v>
      </c>
      <c r="T56" s="119" t="s">
        <v>340</v>
      </c>
      <c r="U56" s="119" t="s">
        <v>182</v>
      </c>
    </row>
    <row r="57" spans="1:21" ht="13.5" customHeight="1" outlineLevel="2">
      <c r="A57" s="115">
        <v>55</v>
      </c>
      <c r="B57" s="114" t="s">
        <v>180</v>
      </c>
      <c r="C57" s="114" t="s">
        <v>120</v>
      </c>
      <c r="D57" s="120" t="s">
        <v>356</v>
      </c>
      <c r="E57" s="114" t="s">
        <v>357</v>
      </c>
      <c r="F57" s="116" t="s">
        <v>358</v>
      </c>
      <c r="G57" s="116" t="s">
        <v>359</v>
      </c>
      <c r="H57" s="114" t="s">
        <v>119</v>
      </c>
      <c r="I57" s="117">
        <v>220000000</v>
      </c>
      <c r="J57" s="117">
        <v>220000000</v>
      </c>
      <c r="K57" s="117">
        <v>299000</v>
      </c>
      <c r="L57" s="117">
        <v>219701000</v>
      </c>
      <c r="M57" s="117">
        <v>14981997767</v>
      </c>
      <c r="N57" s="117">
        <v>24350556.81</v>
      </c>
      <c r="O57" s="117">
        <v>17892447093.593</v>
      </c>
      <c r="P57" s="117">
        <v>219701000</v>
      </c>
      <c r="Q57" s="118" t="s">
        <v>1023</v>
      </c>
      <c r="R57" s="119" t="s">
        <v>1024</v>
      </c>
      <c r="S57" s="119" t="s">
        <v>140</v>
      </c>
      <c r="T57" s="119" t="s">
        <v>152</v>
      </c>
      <c r="U57" s="119" t="s">
        <v>182</v>
      </c>
    </row>
    <row r="58" spans="1:21" ht="13.5" customHeight="1" outlineLevel="2">
      <c r="A58" s="115">
        <v>56</v>
      </c>
      <c r="B58" s="114" t="s">
        <v>180</v>
      </c>
      <c r="C58" s="114" t="s">
        <v>120</v>
      </c>
      <c r="D58" s="120" t="s">
        <v>360</v>
      </c>
      <c r="E58" s="114" t="s">
        <v>361</v>
      </c>
      <c r="F58" s="116" t="s">
        <v>362</v>
      </c>
      <c r="G58" s="116" t="s">
        <v>363</v>
      </c>
      <c r="H58" s="114" t="s">
        <v>119</v>
      </c>
      <c r="I58" s="117">
        <v>170000000</v>
      </c>
      <c r="J58" s="117" t="s">
        <v>118</v>
      </c>
      <c r="K58" s="117">
        <v>52416.67</v>
      </c>
      <c r="L58" s="117">
        <v>169947583.33</v>
      </c>
      <c r="M58" s="117" t="s">
        <v>118</v>
      </c>
      <c r="N58" s="117">
        <v>4218231.29</v>
      </c>
      <c r="O58" s="117">
        <v>13840529371.355</v>
      </c>
      <c r="P58" s="117">
        <v>169947583.33</v>
      </c>
      <c r="Q58" s="118" t="s">
        <v>1023</v>
      </c>
      <c r="R58" s="119" t="s">
        <v>1024</v>
      </c>
      <c r="S58" s="119" t="s">
        <v>124</v>
      </c>
      <c r="T58" s="119" t="s">
        <v>299</v>
      </c>
      <c r="U58" s="119" t="s">
        <v>182</v>
      </c>
    </row>
    <row r="59" spans="1:21" ht="13.5" customHeight="1" outlineLevel="2">
      <c r="A59" s="115">
        <v>57</v>
      </c>
      <c r="B59" s="114" t="s">
        <v>180</v>
      </c>
      <c r="C59" s="114" t="s">
        <v>120</v>
      </c>
      <c r="D59" s="120" t="s">
        <v>364</v>
      </c>
      <c r="E59" s="114" t="s">
        <v>365</v>
      </c>
      <c r="F59" s="116" t="s">
        <v>362</v>
      </c>
      <c r="G59" s="116" t="s">
        <v>363</v>
      </c>
      <c r="H59" s="114" t="s">
        <v>177</v>
      </c>
      <c r="I59" s="117">
        <v>6451000</v>
      </c>
      <c r="J59" s="117" t="s">
        <v>118</v>
      </c>
      <c r="K59" s="117">
        <v>0</v>
      </c>
      <c r="L59" s="117">
        <v>10013435.793</v>
      </c>
      <c r="M59" s="117" t="s">
        <v>118</v>
      </c>
      <c r="N59" s="117">
        <v>0</v>
      </c>
      <c r="O59" s="117">
        <v>815494103.999</v>
      </c>
      <c r="P59" s="117">
        <v>6451000</v>
      </c>
      <c r="Q59" s="118" t="s">
        <v>1023</v>
      </c>
      <c r="R59" s="119" t="s">
        <v>1024</v>
      </c>
      <c r="S59" s="119" t="s">
        <v>124</v>
      </c>
      <c r="T59" s="119" t="s">
        <v>299</v>
      </c>
      <c r="U59" s="119" t="s">
        <v>182</v>
      </c>
    </row>
    <row r="60" spans="1:21" ht="13.5" customHeight="1" outlineLevel="2">
      <c r="A60" s="115">
        <v>58</v>
      </c>
      <c r="B60" s="114" t="s">
        <v>180</v>
      </c>
      <c r="C60" s="114" t="s">
        <v>120</v>
      </c>
      <c r="D60" s="120" t="s">
        <v>366</v>
      </c>
      <c r="E60" s="114" t="s">
        <v>367</v>
      </c>
      <c r="F60" s="116" t="s">
        <v>368</v>
      </c>
      <c r="G60" s="116" t="s">
        <v>326</v>
      </c>
      <c r="H60" s="114" t="s">
        <v>119</v>
      </c>
      <c r="I60" s="117">
        <v>242000000</v>
      </c>
      <c r="J60" s="117" t="s">
        <v>118</v>
      </c>
      <c r="K60" s="117">
        <v>17141.67</v>
      </c>
      <c r="L60" s="117">
        <v>241982858.33</v>
      </c>
      <c r="M60" s="117" t="s">
        <v>118</v>
      </c>
      <c r="N60" s="117">
        <v>1361133.81</v>
      </c>
      <c r="O60" s="117">
        <v>19707081398.018</v>
      </c>
      <c r="P60" s="117">
        <v>241982858.33</v>
      </c>
      <c r="Q60" s="118" t="s">
        <v>1023</v>
      </c>
      <c r="R60" s="119" t="s">
        <v>1024</v>
      </c>
      <c r="S60" s="119" t="s">
        <v>140</v>
      </c>
      <c r="T60" s="119" t="s">
        <v>369</v>
      </c>
      <c r="U60" s="119" t="s">
        <v>182</v>
      </c>
    </row>
    <row r="61" spans="1:21" ht="13.5" customHeight="1" outlineLevel="2">
      <c r="A61" s="115">
        <v>59</v>
      </c>
      <c r="B61" s="114" t="s">
        <v>180</v>
      </c>
      <c r="C61" s="114" t="s">
        <v>120</v>
      </c>
      <c r="D61" s="120" t="s">
        <v>370</v>
      </c>
      <c r="E61" s="114" t="s">
        <v>371</v>
      </c>
      <c r="F61" s="116" t="s">
        <v>368</v>
      </c>
      <c r="G61" s="116" t="s">
        <v>372</v>
      </c>
      <c r="H61" s="114" t="s">
        <v>177</v>
      </c>
      <c r="I61" s="117">
        <v>6132000</v>
      </c>
      <c r="J61" s="117" t="s">
        <v>118</v>
      </c>
      <c r="K61" s="117">
        <v>0</v>
      </c>
      <c r="L61" s="117">
        <v>9518274.419</v>
      </c>
      <c r="M61" s="117" t="s">
        <v>118</v>
      </c>
      <c r="N61" s="117">
        <v>0</v>
      </c>
      <c r="O61" s="117">
        <v>775168167.063</v>
      </c>
      <c r="P61" s="117">
        <v>6132000</v>
      </c>
      <c r="Q61" s="118" t="s">
        <v>1023</v>
      </c>
      <c r="R61" s="119" t="s">
        <v>1024</v>
      </c>
      <c r="S61" s="119" t="s">
        <v>140</v>
      </c>
      <c r="T61" s="119" t="s">
        <v>369</v>
      </c>
      <c r="U61" s="119" t="s">
        <v>182</v>
      </c>
    </row>
    <row r="62" spans="1:21" ht="13.5" customHeight="1" outlineLevel="2">
      <c r="A62" s="115">
        <v>60</v>
      </c>
      <c r="B62" s="114" t="s">
        <v>180</v>
      </c>
      <c r="C62" s="114" t="s">
        <v>120</v>
      </c>
      <c r="D62" s="120" t="s">
        <v>373</v>
      </c>
      <c r="E62" s="114" t="s">
        <v>374</v>
      </c>
      <c r="F62" s="116" t="s">
        <v>375</v>
      </c>
      <c r="G62" s="116" t="s">
        <v>156</v>
      </c>
      <c r="H62" s="114" t="s">
        <v>119</v>
      </c>
      <c r="I62" s="117">
        <v>300000000</v>
      </c>
      <c r="J62" s="117" t="s">
        <v>118</v>
      </c>
      <c r="K62" s="117">
        <v>300000000</v>
      </c>
      <c r="L62" s="117" t="s">
        <v>118</v>
      </c>
      <c r="M62" s="117" t="s">
        <v>118</v>
      </c>
      <c r="N62" s="117">
        <v>23425494435</v>
      </c>
      <c r="O62" s="117" t="s">
        <v>118</v>
      </c>
      <c r="P62" s="117"/>
      <c r="Q62" s="118" t="s">
        <v>1020</v>
      </c>
      <c r="R62" s="119" t="s">
        <v>273</v>
      </c>
      <c r="S62" s="119" t="s">
        <v>273</v>
      </c>
      <c r="T62" s="119" t="s">
        <v>376</v>
      </c>
      <c r="U62" s="119" t="s">
        <v>182</v>
      </c>
    </row>
    <row r="63" spans="1:21" ht="13.5" customHeight="1" outlineLevel="2">
      <c r="A63" s="115">
        <v>61</v>
      </c>
      <c r="B63" s="114" t="s">
        <v>180</v>
      </c>
      <c r="C63" s="114" t="s">
        <v>120</v>
      </c>
      <c r="D63" s="120" t="s">
        <v>377</v>
      </c>
      <c r="E63" s="114" t="s">
        <v>378</v>
      </c>
      <c r="F63" s="116" t="s">
        <v>375</v>
      </c>
      <c r="G63" s="116" t="s">
        <v>156</v>
      </c>
      <c r="H63" s="114" t="s">
        <v>177</v>
      </c>
      <c r="I63" s="117">
        <v>122888000</v>
      </c>
      <c r="J63" s="117" t="s">
        <v>118</v>
      </c>
      <c r="K63" s="117">
        <v>193030012.47</v>
      </c>
      <c r="L63" s="117" t="s">
        <v>118</v>
      </c>
      <c r="M63" s="117" t="s">
        <v>118</v>
      </c>
      <c r="N63" s="117">
        <v>15072744942.96</v>
      </c>
      <c r="O63" s="117" t="s">
        <v>118</v>
      </c>
      <c r="P63" s="117"/>
      <c r="Q63" s="118" t="s">
        <v>1020</v>
      </c>
      <c r="R63" s="119" t="s">
        <v>273</v>
      </c>
      <c r="S63" s="119" t="s">
        <v>273</v>
      </c>
      <c r="T63" s="119" t="s">
        <v>225</v>
      </c>
      <c r="U63" s="119" t="s">
        <v>182</v>
      </c>
    </row>
    <row r="64" spans="1:21" ht="13.5" customHeight="1" outlineLevel="2">
      <c r="A64" s="115">
        <v>62</v>
      </c>
      <c r="B64" s="114" t="s">
        <v>180</v>
      </c>
      <c r="C64" s="114" t="s">
        <v>120</v>
      </c>
      <c r="D64" s="120" t="s">
        <v>379</v>
      </c>
      <c r="E64" s="114" t="s">
        <v>380</v>
      </c>
      <c r="F64" s="116" t="s">
        <v>381</v>
      </c>
      <c r="G64" s="116" t="s">
        <v>135</v>
      </c>
      <c r="H64" s="114" t="s">
        <v>119</v>
      </c>
      <c r="I64" s="117">
        <v>45000000</v>
      </c>
      <c r="J64" s="117" t="s">
        <v>118</v>
      </c>
      <c r="K64" s="117">
        <v>0</v>
      </c>
      <c r="L64" s="117">
        <v>45000000</v>
      </c>
      <c r="M64" s="117" t="s">
        <v>118</v>
      </c>
      <c r="N64" s="117">
        <v>0</v>
      </c>
      <c r="O64" s="117">
        <v>3664799519.4</v>
      </c>
      <c r="P64" s="117">
        <v>45000000</v>
      </c>
      <c r="Q64" s="118" t="s">
        <v>1020</v>
      </c>
      <c r="R64" s="119" t="s">
        <v>273</v>
      </c>
      <c r="S64" s="119" t="s">
        <v>273</v>
      </c>
      <c r="T64" s="119" t="s">
        <v>261</v>
      </c>
      <c r="U64" s="119" t="s">
        <v>182</v>
      </c>
    </row>
    <row r="65" spans="1:21" ht="13.5" customHeight="1" outlineLevel="2">
      <c r="A65" s="115">
        <v>63</v>
      </c>
      <c r="B65" s="114" t="s">
        <v>180</v>
      </c>
      <c r="C65" s="114" t="s">
        <v>120</v>
      </c>
      <c r="D65" s="120" t="s">
        <v>382</v>
      </c>
      <c r="E65" s="114" t="s">
        <v>383</v>
      </c>
      <c r="F65" s="116" t="s">
        <v>381</v>
      </c>
      <c r="G65" s="116" t="s">
        <v>135</v>
      </c>
      <c r="H65" s="114" t="s">
        <v>177</v>
      </c>
      <c r="I65" s="117">
        <v>36955000</v>
      </c>
      <c r="J65" s="117" t="s">
        <v>118</v>
      </c>
      <c r="K65" s="117">
        <v>0</v>
      </c>
      <c r="L65" s="117">
        <v>57362660.008</v>
      </c>
      <c r="M65" s="117" t="s">
        <v>118</v>
      </c>
      <c r="N65" s="117">
        <v>0</v>
      </c>
      <c r="O65" s="117">
        <v>4671614418.43</v>
      </c>
      <c r="P65" s="117">
        <v>36955000</v>
      </c>
      <c r="Q65" s="118" t="s">
        <v>1020</v>
      </c>
      <c r="R65" s="119" t="s">
        <v>273</v>
      </c>
      <c r="S65" s="119" t="s">
        <v>273</v>
      </c>
      <c r="T65" s="119" t="s">
        <v>261</v>
      </c>
      <c r="U65" s="119" t="s">
        <v>182</v>
      </c>
    </row>
    <row r="66" spans="1:21" ht="13.5" customHeight="1" outlineLevel="2">
      <c r="A66" s="115">
        <v>64</v>
      </c>
      <c r="B66" s="114" t="s">
        <v>180</v>
      </c>
      <c r="C66" s="114" t="s">
        <v>120</v>
      </c>
      <c r="D66" s="120" t="s">
        <v>384</v>
      </c>
      <c r="E66" s="114" t="s">
        <v>385</v>
      </c>
      <c r="F66" s="116" t="s">
        <v>381</v>
      </c>
      <c r="G66" s="116" t="s">
        <v>386</v>
      </c>
      <c r="H66" s="114" t="s">
        <v>177</v>
      </c>
      <c r="I66" s="117">
        <v>64938000</v>
      </c>
      <c r="J66" s="117" t="s">
        <v>118</v>
      </c>
      <c r="K66" s="117">
        <v>100230504.24</v>
      </c>
      <c r="L66" s="117" t="s">
        <v>118</v>
      </c>
      <c r="M66" s="117" t="s">
        <v>118</v>
      </c>
      <c r="N66" s="117">
        <v>7891929396.75</v>
      </c>
      <c r="O66" s="117" t="s">
        <v>118</v>
      </c>
      <c r="P66" s="117"/>
      <c r="Q66" s="118" t="s">
        <v>1020</v>
      </c>
      <c r="R66" s="119" t="s">
        <v>273</v>
      </c>
      <c r="S66" s="119" t="s">
        <v>273</v>
      </c>
      <c r="T66" s="119" t="s">
        <v>387</v>
      </c>
      <c r="U66" s="119" t="s">
        <v>182</v>
      </c>
    </row>
    <row r="67" spans="1:21" ht="13.5" customHeight="1" outlineLevel="2">
      <c r="A67" s="115">
        <v>65</v>
      </c>
      <c r="B67" s="114" t="s">
        <v>180</v>
      </c>
      <c r="C67" s="114" t="s">
        <v>120</v>
      </c>
      <c r="D67" s="120" t="s">
        <v>388</v>
      </c>
      <c r="E67" s="114" t="s">
        <v>389</v>
      </c>
      <c r="F67" s="116" t="s">
        <v>381</v>
      </c>
      <c r="G67" s="116" t="s">
        <v>386</v>
      </c>
      <c r="H67" s="114" t="s">
        <v>177</v>
      </c>
      <c r="I67" s="117">
        <v>63730000</v>
      </c>
      <c r="J67" s="117" t="s">
        <v>118</v>
      </c>
      <c r="K67" s="117">
        <v>95973556.2</v>
      </c>
      <c r="L67" s="117" t="s">
        <v>118</v>
      </c>
      <c r="M67" s="117" t="s">
        <v>118</v>
      </c>
      <c r="N67" s="117">
        <v>7570144581.81</v>
      </c>
      <c r="O67" s="117" t="s">
        <v>118</v>
      </c>
      <c r="P67" s="117"/>
      <c r="Q67" s="118" t="s">
        <v>1020</v>
      </c>
      <c r="R67" s="119" t="s">
        <v>273</v>
      </c>
      <c r="S67" s="119" t="s">
        <v>273</v>
      </c>
      <c r="T67" s="119" t="s">
        <v>340</v>
      </c>
      <c r="U67" s="119" t="s">
        <v>182</v>
      </c>
    </row>
    <row r="68" spans="1:21" ht="13.5" customHeight="1" outlineLevel="2">
      <c r="A68" s="115">
        <v>66</v>
      </c>
      <c r="B68" s="114" t="s">
        <v>180</v>
      </c>
      <c r="C68" s="114" t="s">
        <v>120</v>
      </c>
      <c r="D68" s="120" t="s">
        <v>390</v>
      </c>
      <c r="E68" s="114" t="s">
        <v>391</v>
      </c>
      <c r="F68" s="116" t="s">
        <v>392</v>
      </c>
      <c r="G68" s="116" t="s">
        <v>393</v>
      </c>
      <c r="H68" s="114" t="s">
        <v>177</v>
      </c>
      <c r="I68" s="117">
        <v>25538000</v>
      </c>
      <c r="J68" s="117" t="s">
        <v>118</v>
      </c>
      <c r="K68" s="117">
        <v>0</v>
      </c>
      <c r="L68" s="117">
        <v>39640849.987</v>
      </c>
      <c r="M68" s="117" t="s">
        <v>118</v>
      </c>
      <c r="N68" s="117">
        <v>0</v>
      </c>
      <c r="O68" s="117">
        <v>3228350399.617</v>
      </c>
      <c r="P68" s="117">
        <v>25538000</v>
      </c>
      <c r="Q68" s="118" t="s">
        <v>1023</v>
      </c>
      <c r="R68" s="119" t="s">
        <v>1024</v>
      </c>
      <c r="S68" s="119" t="s">
        <v>197</v>
      </c>
      <c r="T68" s="119" t="s">
        <v>387</v>
      </c>
      <c r="U68" s="119" t="s">
        <v>182</v>
      </c>
    </row>
    <row r="69" spans="1:21" ht="13.5" customHeight="1" outlineLevel="2">
      <c r="A69" s="115">
        <v>67</v>
      </c>
      <c r="B69" s="114" t="s">
        <v>180</v>
      </c>
      <c r="C69" s="114" t="s">
        <v>120</v>
      </c>
      <c r="D69" s="120" t="s">
        <v>1087</v>
      </c>
      <c r="E69" s="114" t="s">
        <v>1088</v>
      </c>
      <c r="F69" s="116" t="s">
        <v>1089</v>
      </c>
      <c r="G69" s="116" t="s">
        <v>135</v>
      </c>
      <c r="H69" s="114" t="s">
        <v>119</v>
      </c>
      <c r="I69" s="117">
        <v>350000000</v>
      </c>
      <c r="J69" s="117" t="s">
        <v>118</v>
      </c>
      <c r="K69" s="117">
        <v>350000000</v>
      </c>
      <c r="L69" s="117" t="s">
        <v>118</v>
      </c>
      <c r="M69" s="117" t="s">
        <v>118</v>
      </c>
      <c r="N69" s="117">
        <v>28496090000</v>
      </c>
      <c r="O69" s="117" t="s">
        <v>118</v>
      </c>
      <c r="P69" s="117"/>
      <c r="Q69" s="118" t="s">
        <v>1020</v>
      </c>
      <c r="R69" s="119" t="s">
        <v>273</v>
      </c>
      <c r="S69" s="119" t="s">
        <v>273</v>
      </c>
      <c r="T69" s="119" t="s">
        <v>376</v>
      </c>
      <c r="U69" s="119" t="s">
        <v>182</v>
      </c>
    </row>
    <row r="70" spans="1:20" s="6" customFormat="1" ht="13.5" customHeight="1" outlineLevel="2">
      <c r="A70" s="115">
        <v>68</v>
      </c>
      <c r="B70" s="114" t="s">
        <v>180</v>
      </c>
      <c r="C70" s="114" t="s">
        <v>120</v>
      </c>
      <c r="D70" s="120" t="s">
        <v>1090</v>
      </c>
      <c r="E70" s="114" t="s">
        <v>1091</v>
      </c>
      <c r="F70" s="116" t="s">
        <v>1089</v>
      </c>
      <c r="G70" s="116" t="s">
        <v>135</v>
      </c>
      <c r="H70" s="114" t="s">
        <v>177</v>
      </c>
      <c r="I70" s="117">
        <v>64626000</v>
      </c>
      <c r="J70" s="117"/>
      <c r="K70" s="148">
        <f>SUM(I70/0.64423442)</f>
        <v>100314416.60630304</v>
      </c>
      <c r="L70" s="148"/>
      <c r="M70" s="148" t="s">
        <v>118</v>
      </c>
      <c r="N70" s="148">
        <v>8169605017.06</v>
      </c>
      <c r="O70" s="117"/>
      <c r="P70" s="117" t="s">
        <v>118</v>
      </c>
      <c r="Q70" s="118" t="s">
        <v>1020</v>
      </c>
      <c r="R70" s="119" t="s">
        <v>273</v>
      </c>
      <c r="S70" s="119" t="s">
        <v>376</v>
      </c>
      <c r="T70" s="21" t="s">
        <v>182</v>
      </c>
    </row>
    <row r="71" spans="1:20" s="6" customFormat="1" ht="13.5" customHeight="1" outlineLevel="2">
      <c r="A71" s="115">
        <v>69</v>
      </c>
      <c r="B71" s="114" t="s">
        <v>180</v>
      </c>
      <c r="C71" s="114" t="s">
        <v>120</v>
      </c>
      <c r="D71" s="120" t="s">
        <v>1191</v>
      </c>
      <c r="E71" s="114" t="s">
        <v>1091</v>
      </c>
      <c r="F71" s="116" t="s">
        <v>1089</v>
      </c>
      <c r="G71" s="116" t="s">
        <v>135</v>
      </c>
      <c r="H71" s="114" t="s">
        <v>177</v>
      </c>
      <c r="I71" s="117">
        <v>32500000</v>
      </c>
      <c r="J71" s="117"/>
      <c r="K71" s="148">
        <f>SUM(I71/0.64423442)</f>
        <v>50447475.31496377</v>
      </c>
      <c r="L71" s="148"/>
      <c r="M71" s="148" t="s">
        <v>118</v>
      </c>
      <c r="N71" s="148">
        <v>4108441850.87</v>
      </c>
      <c r="O71" s="117"/>
      <c r="P71" s="117" t="s">
        <v>118</v>
      </c>
      <c r="Q71" s="118" t="s">
        <v>1020</v>
      </c>
      <c r="R71" s="119" t="s">
        <v>273</v>
      </c>
      <c r="S71" s="119" t="s">
        <v>376</v>
      </c>
      <c r="T71" s="21" t="s">
        <v>182</v>
      </c>
    </row>
    <row r="72" spans="1:20" s="6" customFormat="1" ht="13.5" customHeight="1" outlineLevel="1">
      <c r="A72" s="115"/>
      <c r="B72" s="244" t="s">
        <v>1213</v>
      </c>
      <c r="C72" s="114"/>
      <c r="D72" s="120"/>
      <c r="E72" s="114"/>
      <c r="F72" s="116"/>
      <c r="G72" s="116"/>
      <c r="H72" s="114"/>
      <c r="I72" s="117"/>
      <c r="J72" s="117">
        <f aca="true" t="shared" si="0" ref="J72:P72">SUBTOTAL(9,J3:J71)</f>
        <v>2832661676.7619996</v>
      </c>
      <c r="K72" s="148">
        <f t="shared" si="0"/>
        <v>1565152132.261267</v>
      </c>
      <c r="L72" s="148">
        <f t="shared" si="0"/>
        <v>3111008274.5109997</v>
      </c>
      <c r="M72" s="148">
        <f t="shared" si="0"/>
        <v>192904231435.70203</v>
      </c>
      <c r="N72" s="148">
        <f t="shared" si="0"/>
        <v>124290879112.949</v>
      </c>
      <c r="O72" s="117">
        <f t="shared" si="0"/>
        <v>253360480650.66895</v>
      </c>
      <c r="P72" s="117">
        <f t="shared" si="0"/>
        <v>89588023260.79999</v>
      </c>
      <c r="Q72" s="118"/>
      <c r="R72" s="119"/>
      <c r="S72" s="119"/>
      <c r="T72" s="21"/>
    </row>
    <row r="73" spans="1:21" ht="13.5" customHeight="1" outlineLevel="2">
      <c r="A73" s="115">
        <v>1</v>
      </c>
      <c r="B73" s="114" t="s">
        <v>677</v>
      </c>
      <c r="C73" s="114" t="s">
        <v>671</v>
      </c>
      <c r="D73" s="120" t="s">
        <v>681</v>
      </c>
      <c r="E73" s="114" t="s">
        <v>682</v>
      </c>
      <c r="F73" s="116" t="s">
        <v>461</v>
      </c>
      <c r="G73" s="116" t="s">
        <v>156</v>
      </c>
      <c r="H73" s="114" t="s">
        <v>680</v>
      </c>
      <c r="I73" s="117">
        <v>231452</v>
      </c>
      <c r="J73" s="117">
        <v>126002.236</v>
      </c>
      <c r="K73" s="117" t="s">
        <v>118</v>
      </c>
      <c r="L73" s="117">
        <v>106731.382</v>
      </c>
      <c r="M73" s="117">
        <v>8580750.978</v>
      </c>
      <c r="N73" s="117" t="s">
        <v>118</v>
      </c>
      <c r="O73" s="117">
        <v>8692202.644</v>
      </c>
      <c r="P73" s="117">
        <v>131272.84</v>
      </c>
      <c r="Q73" s="118" t="s">
        <v>1023</v>
      </c>
      <c r="R73" s="119" t="s">
        <v>1024</v>
      </c>
      <c r="S73" s="119" t="s">
        <v>191</v>
      </c>
      <c r="T73" s="119" t="s">
        <v>283</v>
      </c>
      <c r="U73" s="119" t="s">
        <v>137</v>
      </c>
    </row>
    <row r="74" spans="1:21" ht="13.5" customHeight="1" outlineLevel="2">
      <c r="A74" s="115">
        <v>2</v>
      </c>
      <c r="B74" s="114" t="s">
        <v>677</v>
      </c>
      <c r="C74" s="114" t="s">
        <v>671</v>
      </c>
      <c r="D74" s="120" t="s">
        <v>678</v>
      </c>
      <c r="E74" s="114" t="s">
        <v>679</v>
      </c>
      <c r="F74" s="116" t="s">
        <v>57</v>
      </c>
      <c r="G74" s="116" t="s">
        <v>393</v>
      </c>
      <c r="H74" s="114" t="s">
        <v>680</v>
      </c>
      <c r="I74" s="117">
        <v>1000000</v>
      </c>
      <c r="J74" s="117">
        <v>959850.002</v>
      </c>
      <c r="K74" s="117">
        <v>202661.078</v>
      </c>
      <c r="L74" s="117">
        <v>578212.702</v>
      </c>
      <c r="M74" s="117">
        <v>65365775.416</v>
      </c>
      <c r="N74" s="117">
        <v>16309149.346</v>
      </c>
      <c r="O74" s="117">
        <v>47089636.311</v>
      </c>
      <c r="P74" s="117">
        <v>711165</v>
      </c>
      <c r="Q74" s="118" t="s">
        <v>1023</v>
      </c>
      <c r="R74" s="119" t="s">
        <v>1024</v>
      </c>
      <c r="S74" s="119" t="s">
        <v>191</v>
      </c>
      <c r="T74" s="119" t="s">
        <v>283</v>
      </c>
      <c r="U74" s="119" t="s">
        <v>137</v>
      </c>
    </row>
    <row r="75" spans="1:21" ht="13.5" customHeight="1" outlineLevel="2">
      <c r="A75" s="115">
        <v>3</v>
      </c>
      <c r="B75" s="114" t="s">
        <v>677</v>
      </c>
      <c r="C75" s="114" t="s">
        <v>671</v>
      </c>
      <c r="D75" s="120" t="s">
        <v>683</v>
      </c>
      <c r="E75" s="114" t="s">
        <v>684</v>
      </c>
      <c r="F75" s="116" t="s">
        <v>685</v>
      </c>
      <c r="G75" s="116" t="s">
        <v>375</v>
      </c>
      <c r="H75" s="114" t="s">
        <v>680</v>
      </c>
      <c r="I75" s="117">
        <v>157148</v>
      </c>
      <c r="J75" s="117">
        <v>146719.59</v>
      </c>
      <c r="K75" s="117" t="s">
        <v>118</v>
      </c>
      <c r="L75" s="117">
        <v>124280.213</v>
      </c>
      <c r="M75" s="117">
        <v>9991602.606</v>
      </c>
      <c r="N75" s="117" t="s">
        <v>118</v>
      </c>
      <c r="O75" s="117">
        <v>10121379.214</v>
      </c>
      <c r="P75" s="117">
        <v>152856.79</v>
      </c>
      <c r="Q75" s="118" t="s">
        <v>1023</v>
      </c>
      <c r="R75" s="119" t="s">
        <v>1024</v>
      </c>
      <c r="S75" s="119" t="s">
        <v>191</v>
      </c>
      <c r="T75" s="119" t="s">
        <v>283</v>
      </c>
      <c r="U75" s="119" t="s">
        <v>137</v>
      </c>
    </row>
    <row r="76" spans="1:21" ht="13.5" customHeight="1" outlineLevel="2">
      <c r="A76" s="115">
        <v>4</v>
      </c>
      <c r="B76" s="114" t="s">
        <v>677</v>
      </c>
      <c r="C76" s="114" t="s">
        <v>671</v>
      </c>
      <c r="D76" s="120" t="s">
        <v>686</v>
      </c>
      <c r="E76" s="114" t="s">
        <v>687</v>
      </c>
      <c r="F76" s="116" t="s">
        <v>688</v>
      </c>
      <c r="G76" s="116" t="s">
        <v>123</v>
      </c>
      <c r="H76" s="114" t="s">
        <v>680</v>
      </c>
      <c r="I76" s="117">
        <v>81575</v>
      </c>
      <c r="J76" s="117">
        <v>39579.424</v>
      </c>
      <c r="K76" s="117" t="s">
        <v>118</v>
      </c>
      <c r="L76" s="117">
        <v>33526.125</v>
      </c>
      <c r="M76" s="117">
        <v>2695358.403</v>
      </c>
      <c r="N76" s="117" t="s">
        <v>118</v>
      </c>
      <c r="O76" s="117">
        <v>2730367.248</v>
      </c>
      <c r="P76" s="117">
        <v>41235.01</v>
      </c>
      <c r="Q76" s="118" t="s">
        <v>1023</v>
      </c>
      <c r="R76" s="119" t="s">
        <v>1024</v>
      </c>
      <c r="S76" s="119" t="s">
        <v>191</v>
      </c>
      <c r="T76" s="119" t="s">
        <v>283</v>
      </c>
      <c r="U76" s="119" t="s">
        <v>137</v>
      </c>
    </row>
    <row r="77" spans="1:21" ht="13.5" customHeight="1" outlineLevel="1">
      <c r="A77" s="115"/>
      <c r="B77" s="244" t="s">
        <v>1214</v>
      </c>
      <c r="C77" s="114"/>
      <c r="D77" s="120"/>
      <c r="E77" s="114"/>
      <c r="F77" s="116"/>
      <c r="G77" s="116"/>
      <c r="H77" s="114"/>
      <c r="I77" s="117"/>
      <c r="J77" s="117">
        <f aca="true" t="shared" si="1" ref="J77:P77">SUBTOTAL(9,J73:J76)</f>
        <v>1272151.2519999999</v>
      </c>
      <c r="K77" s="117">
        <f t="shared" si="1"/>
        <v>202661.078</v>
      </c>
      <c r="L77" s="117">
        <f t="shared" si="1"/>
        <v>842750.422</v>
      </c>
      <c r="M77" s="117">
        <f t="shared" si="1"/>
        <v>86633487.403</v>
      </c>
      <c r="N77" s="117">
        <f t="shared" si="1"/>
        <v>16309149.346</v>
      </c>
      <c r="O77" s="117">
        <f t="shared" si="1"/>
        <v>68633585.417</v>
      </c>
      <c r="P77" s="117">
        <f t="shared" si="1"/>
        <v>1036529.64</v>
      </c>
      <c r="Q77" s="118"/>
      <c r="R77" s="119"/>
      <c r="S77" s="119"/>
      <c r="T77" s="119"/>
      <c r="U77" s="119"/>
    </row>
    <row r="78" spans="1:21" ht="13.5" customHeight="1" outlineLevel="2">
      <c r="A78" s="115">
        <v>1</v>
      </c>
      <c r="B78" s="114" t="s">
        <v>689</v>
      </c>
      <c r="C78" s="114" t="s">
        <v>671</v>
      </c>
      <c r="D78" s="120">
        <v>10022</v>
      </c>
      <c r="E78" s="114" t="s">
        <v>696</v>
      </c>
      <c r="F78" s="116" t="s">
        <v>695</v>
      </c>
      <c r="G78" s="116" t="s">
        <v>123</v>
      </c>
      <c r="H78" s="114" t="s">
        <v>690</v>
      </c>
      <c r="I78" s="117">
        <v>16500000</v>
      </c>
      <c r="J78" s="117">
        <v>4342953.104</v>
      </c>
      <c r="K78" s="117">
        <v>543942.708</v>
      </c>
      <c r="L78" s="117">
        <v>3275518.088</v>
      </c>
      <c r="M78" s="117">
        <v>295755062.315</v>
      </c>
      <c r="N78" s="117">
        <v>43016404.138</v>
      </c>
      <c r="O78" s="117">
        <v>266758158.075</v>
      </c>
      <c r="P78" s="117">
        <v>3778473.89</v>
      </c>
      <c r="Q78" s="118" t="s">
        <v>1023</v>
      </c>
      <c r="R78" s="119" t="s">
        <v>1024</v>
      </c>
      <c r="S78" s="119" t="s">
        <v>347</v>
      </c>
      <c r="T78" s="119" t="s">
        <v>697</v>
      </c>
      <c r="U78" s="119" t="s">
        <v>137</v>
      </c>
    </row>
    <row r="79" spans="1:21" ht="13.5" customHeight="1" outlineLevel="2">
      <c r="A79" s="115">
        <v>2</v>
      </c>
      <c r="B79" s="114" t="s">
        <v>689</v>
      </c>
      <c r="C79" s="114" t="s">
        <v>671</v>
      </c>
      <c r="D79" s="120">
        <v>10027</v>
      </c>
      <c r="E79" s="114" t="s">
        <v>698</v>
      </c>
      <c r="F79" s="116" t="s">
        <v>699</v>
      </c>
      <c r="G79" s="116" t="s">
        <v>123</v>
      </c>
      <c r="H79" s="114" t="s">
        <v>690</v>
      </c>
      <c r="I79" s="117">
        <v>8500000</v>
      </c>
      <c r="J79" s="117">
        <v>1636136.466</v>
      </c>
      <c r="K79" s="117">
        <v>755248.422</v>
      </c>
      <c r="L79" s="117">
        <v>669927.225</v>
      </c>
      <c r="M79" s="117">
        <v>111420876.706</v>
      </c>
      <c r="N79" s="117">
        <v>60003271.445</v>
      </c>
      <c r="O79" s="117">
        <v>54558866.021</v>
      </c>
      <c r="P79" s="117">
        <v>772794.55</v>
      </c>
      <c r="Q79" s="118" t="s">
        <v>1023</v>
      </c>
      <c r="R79" s="119" t="s">
        <v>1024</v>
      </c>
      <c r="S79" s="119" t="s">
        <v>164</v>
      </c>
      <c r="T79" s="119" t="s">
        <v>483</v>
      </c>
      <c r="U79" s="119" t="s">
        <v>137</v>
      </c>
    </row>
    <row r="80" spans="1:21" ht="13.5" customHeight="1" outlineLevel="2">
      <c r="A80" s="115">
        <v>3</v>
      </c>
      <c r="B80" s="114" t="s">
        <v>689</v>
      </c>
      <c r="C80" s="114" t="s">
        <v>671</v>
      </c>
      <c r="D80" s="120">
        <v>10028</v>
      </c>
      <c r="E80" s="114" t="s">
        <v>700</v>
      </c>
      <c r="F80" s="116" t="s">
        <v>701</v>
      </c>
      <c r="G80" s="116" t="s">
        <v>123</v>
      </c>
      <c r="H80" s="114" t="s">
        <v>690</v>
      </c>
      <c r="I80" s="117">
        <v>10500000</v>
      </c>
      <c r="J80" s="117">
        <v>5801069.028</v>
      </c>
      <c r="K80" s="117">
        <v>1978828.879</v>
      </c>
      <c r="L80" s="117">
        <v>3025341.286</v>
      </c>
      <c r="M80" s="117">
        <v>395052741.893</v>
      </c>
      <c r="N80" s="117">
        <v>158227504.323</v>
      </c>
      <c r="O80" s="117">
        <v>246383761.988</v>
      </c>
      <c r="P80" s="117">
        <v>3489882.44</v>
      </c>
      <c r="Q80" s="118" t="s">
        <v>1023</v>
      </c>
      <c r="R80" s="119" t="s">
        <v>1024</v>
      </c>
      <c r="S80" s="119" t="s">
        <v>216</v>
      </c>
      <c r="T80" s="119" t="s">
        <v>702</v>
      </c>
      <c r="U80" s="119" t="s">
        <v>137</v>
      </c>
    </row>
    <row r="81" spans="1:21" ht="13.5" customHeight="1" outlineLevel="2">
      <c r="A81" s="115">
        <v>4</v>
      </c>
      <c r="B81" s="114" t="s">
        <v>689</v>
      </c>
      <c r="C81" s="114" t="s">
        <v>671</v>
      </c>
      <c r="D81" s="120">
        <v>10031</v>
      </c>
      <c r="E81" s="114" t="s">
        <v>703</v>
      </c>
      <c r="F81" s="116" t="s">
        <v>704</v>
      </c>
      <c r="G81" s="116" t="s">
        <v>705</v>
      </c>
      <c r="H81" s="114" t="s">
        <v>690</v>
      </c>
      <c r="I81" s="117">
        <v>6700000</v>
      </c>
      <c r="J81" s="117" t="s">
        <v>118</v>
      </c>
      <c r="K81" s="117" t="s">
        <v>118</v>
      </c>
      <c r="L81" s="117">
        <v>5808157.427</v>
      </c>
      <c r="M81" s="117" t="s">
        <v>118</v>
      </c>
      <c r="N81" s="117" t="s">
        <v>118</v>
      </c>
      <c r="O81" s="117">
        <v>473016278.83</v>
      </c>
      <c r="P81" s="117">
        <v>6700000</v>
      </c>
      <c r="Q81" s="118" t="s">
        <v>1023</v>
      </c>
      <c r="R81" s="119" t="s">
        <v>1024</v>
      </c>
      <c r="S81" s="119" t="s">
        <v>740</v>
      </c>
      <c r="T81" s="119" t="s">
        <v>740</v>
      </c>
      <c r="U81" s="119" t="s">
        <v>137</v>
      </c>
    </row>
    <row r="82" spans="1:21" ht="13.5" customHeight="1" outlineLevel="2">
      <c r="A82" s="115">
        <v>5</v>
      </c>
      <c r="B82" s="114" t="s">
        <v>689</v>
      </c>
      <c r="C82" s="114" t="s">
        <v>671</v>
      </c>
      <c r="D82" s="120" t="s">
        <v>692</v>
      </c>
      <c r="E82" s="114" t="s">
        <v>693</v>
      </c>
      <c r="F82" s="116" t="s">
        <v>694</v>
      </c>
      <c r="G82" s="116" t="s">
        <v>393</v>
      </c>
      <c r="H82" s="114" t="s">
        <v>690</v>
      </c>
      <c r="I82" s="117">
        <v>18200000</v>
      </c>
      <c r="J82" s="117">
        <v>11673771.203</v>
      </c>
      <c r="K82" s="117">
        <v>1019937.408</v>
      </c>
      <c r="L82" s="117">
        <v>9172133.986</v>
      </c>
      <c r="M82" s="117">
        <v>794983700.431</v>
      </c>
      <c r="N82" s="117">
        <v>81001504.224</v>
      </c>
      <c r="O82" s="117">
        <v>746978493.893</v>
      </c>
      <c r="P82" s="117">
        <v>10580515.16</v>
      </c>
      <c r="Q82" s="118" t="s">
        <v>1023</v>
      </c>
      <c r="R82" s="119" t="s">
        <v>1024</v>
      </c>
      <c r="S82" s="119" t="s">
        <v>206</v>
      </c>
      <c r="T82" s="119" t="s">
        <v>691</v>
      </c>
      <c r="U82" s="119" t="s">
        <v>137</v>
      </c>
    </row>
    <row r="83" spans="1:21" ht="13.5" customHeight="1" outlineLevel="1">
      <c r="A83" s="115"/>
      <c r="B83" s="244" t="s">
        <v>1215</v>
      </c>
      <c r="C83" s="114"/>
      <c r="D83" s="120"/>
      <c r="E83" s="114"/>
      <c r="F83" s="116"/>
      <c r="G83" s="116"/>
      <c r="H83" s="114"/>
      <c r="I83" s="117"/>
      <c r="J83" s="117">
        <f aca="true" t="shared" si="2" ref="J83:P83">SUBTOTAL(9,J78:J82)</f>
        <v>23453929.801</v>
      </c>
      <c r="K83" s="117">
        <f t="shared" si="2"/>
        <v>4297957.416999999</v>
      </c>
      <c r="L83" s="117">
        <f t="shared" si="2"/>
        <v>21951078.012000002</v>
      </c>
      <c r="M83" s="117">
        <f t="shared" si="2"/>
        <v>1597212381.345</v>
      </c>
      <c r="N83" s="117">
        <f t="shared" si="2"/>
        <v>342248684.13</v>
      </c>
      <c r="O83" s="117">
        <f t="shared" si="2"/>
        <v>1787695558.8070002</v>
      </c>
      <c r="P83" s="117">
        <f t="shared" si="2"/>
        <v>25321666.04</v>
      </c>
      <c r="Q83" s="118"/>
      <c r="R83" s="119"/>
      <c r="S83" s="119"/>
      <c r="T83" s="119"/>
      <c r="U83" s="119"/>
    </row>
    <row r="84" spans="1:21" ht="13.5" customHeight="1" outlineLevel="2">
      <c r="A84" s="115">
        <v>1</v>
      </c>
      <c r="B84" s="114" t="s">
        <v>670</v>
      </c>
      <c r="C84" s="114" t="s">
        <v>671</v>
      </c>
      <c r="D84" s="120">
        <v>8220060001</v>
      </c>
      <c r="E84" s="114" t="s">
        <v>706</v>
      </c>
      <c r="F84" s="116" t="s">
        <v>707</v>
      </c>
      <c r="G84" s="116" t="s">
        <v>254</v>
      </c>
      <c r="H84" s="114" t="s">
        <v>138</v>
      </c>
      <c r="I84" s="117">
        <v>80000000</v>
      </c>
      <c r="J84" s="117">
        <v>11652125.598</v>
      </c>
      <c r="K84" s="117" t="s">
        <v>118</v>
      </c>
      <c r="L84" s="117">
        <v>11713030.404</v>
      </c>
      <c r="M84" s="117">
        <v>793509634.955</v>
      </c>
      <c r="N84" s="117" t="s">
        <v>118</v>
      </c>
      <c r="O84" s="117">
        <v>953909070.984</v>
      </c>
      <c r="P84" s="117">
        <v>80000000</v>
      </c>
      <c r="Q84" s="118" t="s">
        <v>1022</v>
      </c>
      <c r="R84" s="119" t="s">
        <v>131</v>
      </c>
      <c r="S84" s="119" t="s">
        <v>131</v>
      </c>
      <c r="T84" s="119" t="s">
        <v>132</v>
      </c>
      <c r="U84" s="119" t="s">
        <v>137</v>
      </c>
    </row>
    <row r="85" spans="1:21" ht="13.5" customHeight="1" outlineLevel="2">
      <c r="A85" s="115">
        <v>2</v>
      </c>
      <c r="B85" s="114" t="s">
        <v>670</v>
      </c>
      <c r="C85" s="114" t="s">
        <v>671</v>
      </c>
      <c r="D85" s="120" t="s">
        <v>1068</v>
      </c>
      <c r="E85" s="114" t="s">
        <v>58</v>
      </c>
      <c r="F85" s="116" t="s">
        <v>59</v>
      </c>
      <c r="G85" s="116" t="s">
        <v>567</v>
      </c>
      <c r="H85" s="114" t="s">
        <v>138</v>
      </c>
      <c r="I85" s="117">
        <v>21400000</v>
      </c>
      <c r="J85" s="117">
        <v>3116943.597</v>
      </c>
      <c r="K85" s="117">
        <v>3126278.277</v>
      </c>
      <c r="L85" s="117" t="s">
        <v>118</v>
      </c>
      <c r="M85" s="117">
        <v>212263827.351</v>
      </c>
      <c r="N85" s="117">
        <v>247757485.34</v>
      </c>
      <c r="O85" s="117" t="s">
        <v>118</v>
      </c>
      <c r="P85" s="117">
        <v>28500000</v>
      </c>
      <c r="Q85" s="118" t="s">
        <v>1023</v>
      </c>
      <c r="R85" s="119" t="s">
        <v>1024</v>
      </c>
      <c r="S85" s="119" t="s">
        <v>124</v>
      </c>
      <c r="T85" s="119" t="s">
        <v>340</v>
      </c>
      <c r="U85" s="119" t="s">
        <v>137</v>
      </c>
    </row>
    <row r="86" spans="1:21" ht="13.5" customHeight="1" outlineLevel="2">
      <c r="A86" s="115">
        <v>3</v>
      </c>
      <c r="B86" s="114" t="s">
        <v>670</v>
      </c>
      <c r="C86" s="114" t="s">
        <v>671</v>
      </c>
      <c r="D86" s="120" t="s">
        <v>1069</v>
      </c>
      <c r="E86" s="114" t="s">
        <v>1070</v>
      </c>
      <c r="F86" s="116" t="s">
        <v>59</v>
      </c>
      <c r="G86" s="116" t="s">
        <v>567</v>
      </c>
      <c r="H86" s="114" t="s">
        <v>138</v>
      </c>
      <c r="I86" s="117">
        <v>11000000</v>
      </c>
      <c r="J86" s="117">
        <v>1602167.27</v>
      </c>
      <c r="K86" s="117">
        <v>1606965.47</v>
      </c>
      <c r="L86" s="117" t="s">
        <v>118</v>
      </c>
      <c r="M86" s="117">
        <v>109107574.806</v>
      </c>
      <c r="N86" s="117">
        <v>127351978.446</v>
      </c>
      <c r="O86" s="117" t="s">
        <v>118</v>
      </c>
      <c r="P86" s="117"/>
      <c r="Q86" s="118" t="s">
        <v>1023</v>
      </c>
      <c r="R86" s="119" t="s">
        <v>1024</v>
      </c>
      <c r="S86" s="119" t="s">
        <v>127</v>
      </c>
      <c r="T86" s="119" t="s">
        <v>340</v>
      </c>
      <c r="U86" s="119" t="s">
        <v>137</v>
      </c>
    </row>
    <row r="87" spans="1:21" ht="13.5" customHeight="1" outlineLevel="2">
      <c r="A87" s="115">
        <v>4</v>
      </c>
      <c r="B87" s="114" t="s">
        <v>670</v>
      </c>
      <c r="C87" s="114" t="s">
        <v>671</v>
      </c>
      <c r="D87" s="120" t="s">
        <v>1071</v>
      </c>
      <c r="E87" s="114" t="s">
        <v>1072</v>
      </c>
      <c r="F87" s="116" t="s">
        <v>707</v>
      </c>
      <c r="G87" s="116" t="s">
        <v>254</v>
      </c>
      <c r="H87" s="114" t="s">
        <v>119</v>
      </c>
      <c r="I87" s="117">
        <v>35000000</v>
      </c>
      <c r="J87" s="117">
        <v>35000000</v>
      </c>
      <c r="K87" s="117">
        <v>6500000</v>
      </c>
      <c r="L87" s="117">
        <v>28500000</v>
      </c>
      <c r="M87" s="117">
        <v>2383499644.75</v>
      </c>
      <c r="N87" s="117">
        <v>521950005.2</v>
      </c>
      <c r="O87" s="117">
        <v>2321039695.62</v>
      </c>
      <c r="P87" s="117"/>
      <c r="Q87" s="118" t="s">
        <v>1023</v>
      </c>
      <c r="R87" s="119" t="s">
        <v>1024</v>
      </c>
      <c r="S87" s="119" t="s">
        <v>197</v>
      </c>
      <c r="T87" s="119" t="s">
        <v>60</v>
      </c>
      <c r="U87" s="119" t="s">
        <v>137</v>
      </c>
    </row>
    <row r="88" spans="1:21" ht="13.5" customHeight="1" outlineLevel="2">
      <c r="A88" s="115">
        <v>5</v>
      </c>
      <c r="B88" s="114" t="s">
        <v>670</v>
      </c>
      <c r="C88" s="114" t="s">
        <v>671</v>
      </c>
      <c r="D88" s="120" t="s">
        <v>708</v>
      </c>
      <c r="E88" s="114" t="s">
        <v>1169</v>
      </c>
      <c r="F88" s="116" t="s">
        <v>709</v>
      </c>
      <c r="G88" s="116" t="s">
        <v>1170</v>
      </c>
      <c r="H88" s="114" t="s">
        <v>138</v>
      </c>
      <c r="I88" s="117">
        <v>32300000</v>
      </c>
      <c r="J88" s="117">
        <v>4704545.71</v>
      </c>
      <c r="K88" s="117" t="s">
        <v>118</v>
      </c>
      <c r="L88" s="117">
        <v>4729136.026</v>
      </c>
      <c r="M88" s="117">
        <v>320379515.113</v>
      </c>
      <c r="N88" s="117" t="s">
        <v>118</v>
      </c>
      <c r="O88" s="117">
        <v>385140787.41</v>
      </c>
      <c r="P88" s="117">
        <v>32300000</v>
      </c>
      <c r="Q88" s="118" t="s">
        <v>1023</v>
      </c>
      <c r="R88" s="119" t="s">
        <v>1024</v>
      </c>
      <c r="S88" s="119" t="s">
        <v>206</v>
      </c>
      <c r="T88" s="119" t="s">
        <v>710</v>
      </c>
      <c r="U88" s="119" t="s">
        <v>137</v>
      </c>
    </row>
    <row r="89" spans="1:21" ht="13.5" customHeight="1" outlineLevel="2">
      <c r="A89" s="115">
        <v>6</v>
      </c>
      <c r="B89" s="114" t="s">
        <v>670</v>
      </c>
      <c r="C89" s="114" t="s">
        <v>120</v>
      </c>
      <c r="D89" s="120">
        <v>2366</v>
      </c>
      <c r="E89" s="114" t="s">
        <v>133</v>
      </c>
      <c r="F89" s="116" t="s">
        <v>134</v>
      </c>
      <c r="G89" s="116" t="s">
        <v>223</v>
      </c>
      <c r="H89" s="114" t="s">
        <v>119</v>
      </c>
      <c r="I89" s="117">
        <v>85969211</v>
      </c>
      <c r="J89" s="117">
        <v>2659506.01</v>
      </c>
      <c r="K89" s="117">
        <v>1048168.23</v>
      </c>
      <c r="L89" s="117">
        <v>1611337.78</v>
      </c>
      <c r="M89" s="117">
        <v>181112332.287</v>
      </c>
      <c r="N89" s="117">
        <v>83830073.52</v>
      </c>
      <c r="O89" s="117">
        <v>131227331.594</v>
      </c>
      <c r="P89" s="117">
        <v>1611337.78</v>
      </c>
      <c r="Q89" s="118" t="s">
        <v>1023</v>
      </c>
      <c r="R89" s="119" t="s">
        <v>1024</v>
      </c>
      <c r="S89" s="119" t="s">
        <v>124</v>
      </c>
      <c r="T89" s="119" t="s">
        <v>136</v>
      </c>
      <c r="U89" s="119" t="s">
        <v>137</v>
      </c>
    </row>
    <row r="90" spans="1:21" ht="13.5" customHeight="1" outlineLevel="2">
      <c r="A90" s="115">
        <v>7</v>
      </c>
      <c r="B90" s="114" t="s">
        <v>670</v>
      </c>
      <c r="C90" s="114" t="s">
        <v>120</v>
      </c>
      <c r="D90" s="120">
        <v>2368</v>
      </c>
      <c r="E90" s="114" t="s">
        <v>139</v>
      </c>
      <c r="F90" s="116" t="s">
        <v>125</v>
      </c>
      <c r="G90" s="116" t="s">
        <v>126</v>
      </c>
      <c r="H90" s="114" t="s">
        <v>138</v>
      </c>
      <c r="I90" s="117">
        <v>1700000000</v>
      </c>
      <c r="J90" s="117">
        <v>115902571.806</v>
      </c>
      <c r="K90" s="117">
        <v>27981149.67</v>
      </c>
      <c r="L90" s="117">
        <v>88472647.482</v>
      </c>
      <c r="M90" s="117">
        <v>7892963963.6</v>
      </c>
      <c r="N90" s="117">
        <v>2178542233.07</v>
      </c>
      <c r="O90" s="117">
        <v>7205211466.087</v>
      </c>
      <c r="P90" s="117">
        <v>604268200</v>
      </c>
      <c r="Q90" s="118" t="s">
        <v>1023</v>
      </c>
      <c r="R90" s="119" t="s">
        <v>1024</v>
      </c>
      <c r="S90" s="119" t="s">
        <v>140</v>
      </c>
      <c r="T90" s="119" t="s">
        <v>141</v>
      </c>
      <c r="U90" s="119" t="s">
        <v>137</v>
      </c>
    </row>
    <row r="91" spans="1:21" ht="13.5" customHeight="1" outlineLevel="2">
      <c r="A91" s="115">
        <v>8</v>
      </c>
      <c r="B91" s="114" t="s">
        <v>670</v>
      </c>
      <c r="C91" s="114" t="s">
        <v>120</v>
      </c>
      <c r="D91" s="120">
        <v>2369</v>
      </c>
      <c r="E91" s="114" t="s">
        <v>142</v>
      </c>
      <c r="F91" s="116" t="s">
        <v>125</v>
      </c>
      <c r="G91" s="116" t="s">
        <v>126</v>
      </c>
      <c r="H91" s="114" t="s">
        <v>119</v>
      </c>
      <c r="I91" s="117">
        <v>150000000</v>
      </c>
      <c r="J91" s="117">
        <v>45610000</v>
      </c>
      <c r="K91" s="117">
        <v>21000000</v>
      </c>
      <c r="L91" s="117">
        <v>24610000</v>
      </c>
      <c r="M91" s="117">
        <v>3106040537.058</v>
      </c>
      <c r="N91" s="117">
        <v>1677112270.79</v>
      </c>
      <c r="O91" s="117">
        <v>2004238137.165</v>
      </c>
      <c r="P91" s="117">
        <v>24610000</v>
      </c>
      <c r="Q91" s="118" t="s">
        <v>1023</v>
      </c>
      <c r="R91" s="119" t="s">
        <v>1024</v>
      </c>
      <c r="S91" s="119" t="s">
        <v>140</v>
      </c>
      <c r="T91" s="119" t="s">
        <v>141</v>
      </c>
      <c r="U91" s="119" t="s">
        <v>137</v>
      </c>
    </row>
    <row r="92" spans="1:21" ht="13.5" customHeight="1" outlineLevel="2">
      <c r="A92" s="115">
        <v>9</v>
      </c>
      <c r="B92" s="114" t="s">
        <v>670</v>
      </c>
      <c r="C92" s="114" t="s">
        <v>120</v>
      </c>
      <c r="D92" s="120">
        <v>2371</v>
      </c>
      <c r="E92" s="114" t="s">
        <v>128</v>
      </c>
      <c r="F92" s="116" t="s">
        <v>129</v>
      </c>
      <c r="G92" s="116" t="s">
        <v>130</v>
      </c>
      <c r="H92" s="114" t="s">
        <v>119</v>
      </c>
      <c r="I92" s="117">
        <v>300000000</v>
      </c>
      <c r="J92" s="117">
        <v>300000000</v>
      </c>
      <c r="K92" s="117">
        <v>0</v>
      </c>
      <c r="L92" s="117">
        <v>300000000</v>
      </c>
      <c r="M92" s="117">
        <v>20429996955</v>
      </c>
      <c r="N92" s="117">
        <v>0</v>
      </c>
      <c r="O92" s="117">
        <v>24431996796</v>
      </c>
      <c r="P92" s="117">
        <v>300000000</v>
      </c>
      <c r="Q92" s="118" t="s">
        <v>1022</v>
      </c>
      <c r="R92" s="119" t="s">
        <v>131</v>
      </c>
      <c r="S92" s="119" t="s">
        <v>131</v>
      </c>
      <c r="T92" s="119" t="s">
        <v>132</v>
      </c>
      <c r="U92" s="119" t="s">
        <v>137</v>
      </c>
    </row>
    <row r="93" spans="1:21" ht="13.5" customHeight="1" outlineLevel="2">
      <c r="A93" s="115">
        <v>10</v>
      </c>
      <c r="B93" s="114" t="s">
        <v>670</v>
      </c>
      <c r="C93" s="114" t="s">
        <v>120</v>
      </c>
      <c r="D93" s="120">
        <v>320080001</v>
      </c>
      <c r="E93" s="114" t="s">
        <v>121</v>
      </c>
      <c r="F93" s="116" t="s">
        <v>122</v>
      </c>
      <c r="G93" s="116" t="s">
        <v>123</v>
      </c>
      <c r="H93" s="114" t="s">
        <v>119</v>
      </c>
      <c r="I93" s="117">
        <v>327740000</v>
      </c>
      <c r="J93" s="117">
        <v>327740000</v>
      </c>
      <c r="K93" s="117">
        <v>0</v>
      </c>
      <c r="L93" s="117">
        <v>327740000</v>
      </c>
      <c r="M93" s="117">
        <v>22319090673.439</v>
      </c>
      <c r="N93" s="117">
        <v>0</v>
      </c>
      <c r="O93" s="117">
        <v>26691142099.737</v>
      </c>
      <c r="P93" s="117">
        <v>327740000</v>
      </c>
      <c r="Q93" s="118" t="s">
        <v>1023</v>
      </c>
      <c r="R93" s="119" t="s">
        <v>1024</v>
      </c>
      <c r="S93" s="119" t="s">
        <v>124</v>
      </c>
      <c r="T93" s="119" t="s">
        <v>299</v>
      </c>
      <c r="U93" s="119" t="s">
        <v>137</v>
      </c>
    </row>
    <row r="94" spans="1:21" ht="13.5" customHeight="1" outlineLevel="2">
      <c r="A94" s="115">
        <v>11</v>
      </c>
      <c r="B94" s="114" t="s">
        <v>670</v>
      </c>
      <c r="C94" s="114" t="s">
        <v>120</v>
      </c>
      <c r="D94" s="120" t="s">
        <v>1084</v>
      </c>
      <c r="E94" s="114" t="s">
        <v>1076</v>
      </c>
      <c r="F94" s="116" t="s">
        <v>1085</v>
      </c>
      <c r="G94" s="116" t="s">
        <v>1085</v>
      </c>
      <c r="H94" s="114" t="s">
        <v>119</v>
      </c>
      <c r="I94" s="117">
        <v>500000000</v>
      </c>
      <c r="J94" s="117" t="s">
        <v>118</v>
      </c>
      <c r="K94" s="117">
        <v>500000000</v>
      </c>
      <c r="L94" s="117" t="s">
        <v>118</v>
      </c>
      <c r="M94" s="117" t="s">
        <v>118</v>
      </c>
      <c r="N94" s="117">
        <v>39934000000</v>
      </c>
      <c r="O94" s="117" t="s">
        <v>118</v>
      </c>
      <c r="P94" s="117"/>
      <c r="Q94" s="118" t="s">
        <v>1020</v>
      </c>
      <c r="R94" s="119" t="s">
        <v>273</v>
      </c>
      <c r="S94" s="119" t="s">
        <v>273</v>
      </c>
      <c r="T94" s="119" t="s">
        <v>225</v>
      </c>
      <c r="U94" s="119" t="s">
        <v>137</v>
      </c>
    </row>
    <row r="95" spans="1:21" ht="13.5" customHeight="1" outlineLevel="2">
      <c r="A95" s="115">
        <v>12</v>
      </c>
      <c r="B95" s="114" t="s">
        <v>670</v>
      </c>
      <c r="C95" s="114" t="s">
        <v>120</v>
      </c>
      <c r="D95" s="120" t="s">
        <v>40</v>
      </c>
      <c r="E95" s="114" t="s">
        <v>41</v>
      </c>
      <c r="F95" s="116" t="s">
        <v>42</v>
      </c>
      <c r="G95" s="116" t="s">
        <v>43</v>
      </c>
      <c r="H95" s="114" t="s">
        <v>119</v>
      </c>
      <c r="I95" s="117">
        <v>143853000</v>
      </c>
      <c r="J95" s="117" t="s">
        <v>118</v>
      </c>
      <c r="K95" s="117">
        <v>0</v>
      </c>
      <c r="L95" s="117">
        <v>143853000</v>
      </c>
      <c r="M95" s="117" t="s">
        <v>118</v>
      </c>
      <c r="N95" s="117">
        <v>0</v>
      </c>
      <c r="O95" s="117">
        <v>11715386783.65</v>
      </c>
      <c r="P95" s="117">
        <v>143853000</v>
      </c>
      <c r="Q95" s="118" t="s">
        <v>1023</v>
      </c>
      <c r="R95" s="119" t="s">
        <v>1024</v>
      </c>
      <c r="S95" s="119" t="s">
        <v>197</v>
      </c>
      <c r="T95" s="119" t="s">
        <v>44</v>
      </c>
      <c r="U95" s="119" t="s">
        <v>137</v>
      </c>
    </row>
    <row r="96" spans="1:21" ht="13.5" customHeight="1" outlineLevel="2">
      <c r="A96" s="115">
        <v>13</v>
      </c>
      <c r="B96" s="114" t="s">
        <v>670</v>
      </c>
      <c r="C96" s="114" t="s">
        <v>120</v>
      </c>
      <c r="D96" s="120" t="s">
        <v>45</v>
      </c>
      <c r="E96" s="114" t="s">
        <v>46</v>
      </c>
      <c r="F96" s="116" t="s">
        <v>42</v>
      </c>
      <c r="G96" s="116" t="s">
        <v>43</v>
      </c>
      <c r="H96" s="114" t="s">
        <v>119</v>
      </c>
      <c r="I96" s="117">
        <v>156147000</v>
      </c>
      <c r="J96" s="117" t="s">
        <v>118</v>
      </c>
      <c r="K96" s="117">
        <v>0</v>
      </c>
      <c r="L96" s="117">
        <v>156147000</v>
      </c>
      <c r="M96" s="117" t="s">
        <v>118</v>
      </c>
      <c r="N96" s="117">
        <v>0</v>
      </c>
      <c r="O96" s="117">
        <v>12716610012.35</v>
      </c>
      <c r="P96" s="117">
        <v>156147000</v>
      </c>
      <c r="Q96" s="118" t="s">
        <v>1023</v>
      </c>
      <c r="R96" s="119" t="s">
        <v>1024</v>
      </c>
      <c r="S96" s="119" t="s">
        <v>197</v>
      </c>
      <c r="T96" s="119" t="s">
        <v>44</v>
      </c>
      <c r="U96" s="119" t="s">
        <v>137</v>
      </c>
    </row>
    <row r="97" spans="1:21" ht="13.5" customHeight="1" outlineLevel="2">
      <c r="A97" s="115">
        <v>14</v>
      </c>
      <c r="B97" s="114" t="s">
        <v>670</v>
      </c>
      <c r="C97" s="114" t="s">
        <v>120</v>
      </c>
      <c r="D97" s="120" t="s">
        <v>143</v>
      </c>
      <c r="E97" s="114" t="s">
        <v>144</v>
      </c>
      <c r="F97" s="116" t="s">
        <v>145</v>
      </c>
      <c r="G97" s="116" t="s">
        <v>254</v>
      </c>
      <c r="H97" s="114" t="s">
        <v>119</v>
      </c>
      <c r="I97" s="117">
        <v>54236875</v>
      </c>
      <c r="J97" s="117">
        <v>1644022.9</v>
      </c>
      <c r="K97" s="117">
        <v>88921.83</v>
      </c>
      <c r="L97" s="117">
        <v>1555101.07</v>
      </c>
      <c r="M97" s="117">
        <v>111957942.803</v>
      </c>
      <c r="N97" s="117">
        <v>7140423.02</v>
      </c>
      <c r="O97" s="117">
        <v>126647414.532</v>
      </c>
      <c r="P97" s="117">
        <v>1555101.07</v>
      </c>
      <c r="Q97" s="118" t="s">
        <v>1023</v>
      </c>
      <c r="R97" s="119" t="s">
        <v>1024</v>
      </c>
      <c r="S97" s="119" t="s">
        <v>124</v>
      </c>
      <c r="T97" s="119" t="s">
        <v>136</v>
      </c>
      <c r="U97" s="119" t="s">
        <v>137</v>
      </c>
    </row>
    <row r="98" spans="1:21" ht="13.5" customHeight="1" outlineLevel="1">
      <c r="A98" s="115"/>
      <c r="B98" s="244" t="s">
        <v>1216</v>
      </c>
      <c r="C98" s="114"/>
      <c r="D98" s="120"/>
      <c r="E98" s="114"/>
      <c r="F98" s="116"/>
      <c r="G98" s="116"/>
      <c r="H98" s="114"/>
      <c r="I98" s="117"/>
      <c r="J98" s="117">
        <f aca="true" t="shared" si="3" ref="J98:P98">SUBTOTAL(9,J84:J97)</f>
        <v>849631882.8909999</v>
      </c>
      <c r="K98" s="117">
        <f t="shared" si="3"/>
        <v>561351483.477</v>
      </c>
      <c r="L98" s="117">
        <f t="shared" si="3"/>
        <v>1088931252.7619998</v>
      </c>
      <c r="M98" s="117">
        <f t="shared" si="3"/>
        <v>57859922601.161995</v>
      </c>
      <c r="N98" s="117">
        <f t="shared" si="3"/>
        <v>44777684469.385994</v>
      </c>
      <c r="O98" s="117">
        <f t="shared" si="3"/>
        <v>88682549595.129</v>
      </c>
      <c r="P98" s="117">
        <f t="shared" si="3"/>
        <v>1700584638.85</v>
      </c>
      <c r="Q98" s="118"/>
      <c r="R98" s="119"/>
      <c r="S98" s="119"/>
      <c r="T98" s="119"/>
      <c r="U98" s="119"/>
    </row>
    <row r="99" spans="1:21" ht="13.5" customHeight="1" outlineLevel="2">
      <c r="A99" s="115">
        <v>1</v>
      </c>
      <c r="B99" s="114" t="s">
        <v>1035</v>
      </c>
      <c r="C99" s="114" t="s">
        <v>120</v>
      </c>
      <c r="D99" s="120">
        <v>19674</v>
      </c>
      <c r="E99" s="114" t="s">
        <v>166</v>
      </c>
      <c r="F99" s="116" t="s">
        <v>1184</v>
      </c>
      <c r="G99" s="116" t="s">
        <v>150</v>
      </c>
      <c r="H99" s="114" t="s">
        <v>147</v>
      </c>
      <c r="I99" s="117">
        <v>4165611</v>
      </c>
      <c r="J99" s="117">
        <v>0.002</v>
      </c>
      <c r="K99" s="117">
        <v>0</v>
      </c>
      <c r="L99" s="117">
        <v>0.001</v>
      </c>
      <c r="M99" s="117">
        <v>0.107</v>
      </c>
      <c r="N99" s="117">
        <v>0</v>
      </c>
      <c r="O99" s="117">
        <v>0.115</v>
      </c>
      <c r="P99" s="117">
        <v>0.001</v>
      </c>
      <c r="Q99" s="118" t="s">
        <v>1023</v>
      </c>
      <c r="R99" s="119" t="s">
        <v>1024</v>
      </c>
      <c r="S99" s="119" t="s">
        <v>140</v>
      </c>
      <c r="T99" s="119" t="s">
        <v>152</v>
      </c>
      <c r="U99" s="119" t="s">
        <v>182</v>
      </c>
    </row>
    <row r="100" spans="1:21" ht="13.5" customHeight="1" outlineLevel="1">
      <c r="A100" s="115"/>
      <c r="B100" s="244" t="s">
        <v>1217</v>
      </c>
      <c r="C100" s="114"/>
      <c r="D100" s="120"/>
      <c r="E100" s="114"/>
      <c r="F100" s="116"/>
      <c r="G100" s="116"/>
      <c r="H100" s="114"/>
      <c r="I100" s="117"/>
      <c r="J100" s="117">
        <f aca="true" t="shared" si="4" ref="J100:P100">SUBTOTAL(9,J99:J99)</f>
        <v>0.002</v>
      </c>
      <c r="K100" s="117">
        <f t="shared" si="4"/>
        <v>0</v>
      </c>
      <c r="L100" s="117">
        <f t="shared" si="4"/>
        <v>0.001</v>
      </c>
      <c r="M100" s="117">
        <f t="shared" si="4"/>
        <v>0.107</v>
      </c>
      <c r="N100" s="117">
        <f t="shared" si="4"/>
        <v>0</v>
      </c>
      <c r="O100" s="117">
        <f t="shared" si="4"/>
        <v>0.115</v>
      </c>
      <c r="P100" s="117">
        <f t="shared" si="4"/>
        <v>0.001</v>
      </c>
      <c r="Q100" s="118"/>
      <c r="R100" s="119"/>
      <c r="S100" s="119"/>
      <c r="T100" s="119"/>
      <c r="U100" s="119"/>
    </row>
    <row r="101" spans="1:21" ht="13.5" customHeight="1" outlineLevel="2">
      <c r="A101" s="115">
        <v>1</v>
      </c>
      <c r="B101" s="114" t="s">
        <v>711</v>
      </c>
      <c r="C101" s="114" t="s">
        <v>671</v>
      </c>
      <c r="D101" s="120">
        <v>11705</v>
      </c>
      <c r="E101" s="114" t="s">
        <v>712</v>
      </c>
      <c r="F101" s="116" t="s">
        <v>713</v>
      </c>
      <c r="G101" s="116" t="s">
        <v>175</v>
      </c>
      <c r="H101" s="114" t="s">
        <v>147</v>
      </c>
      <c r="I101" s="117">
        <v>22900000</v>
      </c>
      <c r="J101" s="117">
        <v>26029165.718</v>
      </c>
      <c r="K101" s="117">
        <v>2791544.548</v>
      </c>
      <c r="L101" s="117">
        <v>20515217.744</v>
      </c>
      <c r="M101" s="117">
        <v>1772585921.209</v>
      </c>
      <c r="N101" s="117">
        <v>221153612.431</v>
      </c>
      <c r="O101" s="117">
        <v>1670759113.995</v>
      </c>
      <c r="P101" s="117">
        <v>14526104.78</v>
      </c>
      <c r="Q101" s="118" t="s">
        <v>1023</v>
      </c>
      <c r="R101" s="119" t="s">
        <v>1024</v>
      </c>
      <c r="S101" s="119" t="s">
        <v>191</v>
      </c>
      <c r="T101" s="119" t="s">
        <v>283</v>
      </c>
      <c r="U101" s="119" t="s">
        <v>182</v>
      </c>
    </row>
    <row r="102" spans="1:21" ht="13.5" customHeight="1" outlineLevel="2">
      <c r="A102" s="115">
        <v>2</v>
      </c>
      <c r="B102" s="114" t="s">
        <v>711</v>
      </c>
      <c r="C102" s="114" t="s">
        <v>671</v>
      </c>
      <c r="D102" s="120" t="s">
        <v>714</v>
      </c>
      <c r="E102" s="114" t="s">
        <v>715</v>
      </c>
      <c r="F102" s="116" t="s">
        <v>716</v>
      </c>
      <c r="G102" s="116" t="s">
        <v>494</v>
      </c>
      <c r="H102" s="114" t="s">
        <v>147</v>
      </c>
      <c r="I102" s="117">
        <v>18000000</v>
      </c>
      <c r="J102" s="117" t="s">
        <v>118</v>
      </c>
      <c r="K102" s="117" t="s">
        <v>118</v>
      </c>
      <c r="L102" s="117">
        <v>25421399.955</v>
      </c>
      <c r="M102" s="117" t="s">
        <v>118</v>
      </c>
      <c r="N102" s="117" t="s">
        <v>118</v>
      </c>
      <c r="O102" s="117">
        <v>2070318540.818</v>
      </c>
      <c r="P102" s="117">
        <v>18000000</v>
      </c>
      <c r="Q102" s="118" t="s">
        <v>1023</v>
      </c>
      <c r="R102" s="119" t="s">
        <v>1024</v>
      </c>
      <c r="S102" s="119" t="s">
        <v>216</v>
      </c>
      <c r="T102" s="119" t="s">
        <v>1064</v>
      </c>
      <c r="U102" s="119" t="s">
        <v>182</v>
      </c>
    </row>
    <row r="103" spans="1:21" ht="13.5" customHeight="1" outlineLevel="2">
      <c r="A103" s="115">
        <v>3</v>
      </c>
      <c r="B103" s="114" t="s">
        <v>711</v>
      </c>
      <c r="C103" s="114" t="s">
        <v>671</v>
      </c>
      <c r="D103" s="120" t="s">
        <v>722</v>
      </c>
      <c r="E103" s="114" t="s">
        <v>723</v>
      </c>
      <c r="F103" s="116" t="s">
        <v>724</v>
      </c>
      <c r="G103" s="116" t="s">
        <v>1196</v>
      </c>
      <c r="H103" s="114" t="s">
        <v>147</v>
      </c>
      <c r="I103" s="117">
        <v>39000000</v>
      </c>
      <c r="J103" s="117">
        <v>61284599.694</v>
      </c>
      <c r="K103" s="117">
        <v>13048724.983</v>
      </c>
      <c r="L103" s="117">
        <v>41662849.926</v>
      </c>
      <c r="M103" s="117">
        <v>4173480617.119</v>
      </c>
      <c r="N103" s="117">
        <v>1033842250</v>
      </c>
      <c r="O103" s="117">
        <v>3393022053.008</v>
      </c>
      <c r="P103" s="117">
        <v>29500000</v>
      </c>
      <c r="Q103" s="118" t="s">
        <v>1020</v>
      </c>
      <c r="R103" s="119" t="s">
        <v>273</v>
      </c>
      <c r="S103" s="119" t="s">
        <v>273</v>
      </c>
      <c r="T103" s="119" t="s">
        <v>387</v>
      </c>
      <c r="U103" s="119" t="s">
        <v>182</v>
      </c>
    </row>
    <row r="104" spans="1:21" ht="13.5" customHeight="1" outlineLevel="2">
      <c r="A104" s="115">
        <v>4</v>
      </c>
      <c r="B104" s="114" t="s">
        <v>711</v>
      </c>
      <c r="C104" s="114" t="s">
        <v>671</v>
      </c>
      <c r="D104" s="120" t="s">
        <v>717</v>
      </c>
      <c r="E104" s="114" t="s">
        <v>718</v>
      </c>
      <c r="F104" s="116" t="s">
        <v>719</v>
      </c>
      <c r="G104" s="116" t="s">
        <v>359</v>
      </c>
      <c r="H104" s="114" t="s">
        <v>147</v>
      </c>
      <c r="I104" s="117">
        <v>5000000</v>
      </c>
      <c r="J104" s="117">
        <v>7856999.961</v>
      </c>
      <c r="K104" s="117" t="s">
        <v>118</v>
      </c>
      <c r="L104" s="117">
        <v>7061499.987</v>
      </c>
      <c r="M104" s="117">
        <v>535061617.579</v>
      </c>
      <c r="N104" s="117" t="s">
        <v>118</v>
      </c>
      <c r="O104" s="117">
        <v>575088483.561</v>
      </c>
      <c r="P104" s="117">
        <v>5000000</v>
      </c>
      <c r="Q104" s="118" t="s">
        <v>1023</v>
      </c>
      <c r="R104" s="119" t="s">
        <v>1024</v>
      </c>
      <c r="S104" s="119" t="s">
        <v>720</v>
      </c>
      <c r="T104" s="119" t="s">
        <v>721</v>
      </c>
      <c r="U104" s="119" t="s">
        <v>182</v>
      </c>
    </row>
    <row r="105" spans="1:21" ht="13.5" customHeight="1" outlineLevel="1">
      <c r="A105" s="115"/>
      <c r="B105" s="244" t="s">
        <v>1218</v>
      </c>
      <c r="C105" s="114"/>
      <c r="D105" s="120"/>
      <c r="E105" s="114"/>
      <c r="F105" s="116"/>
      <c r="G105" s="116"/>
      <c r="H105" s="114"/>
      <c r="I105" s="117"/>
      <c r="J105" s="117">
        <f aca="true" t="shared" si="5" ref="J105:P105">SUBTOTAL(9,J101:J104)</f>
        <v>95170765.373</v>
      </c>
      <c r="K105" s="117">
        <f t="shared" si="5"/>
        <v>15840269.531</v>
      </c>
      <c r="L105" s="117">
        <f t="shared" si="5"/>
        <v>94660967.612</v>
      </c>
      <c r="M105" s="117">
        <f t="shared" si="5"/>
        <v>6481128155.907</v>
      </c>
      <c r="N105" s="117">
        <f t="shared" si="5"/>
        <v>1254995862.431</v>
      </c>
      <c r="O105" s="117">
        <f t="shared" si="5"/>
        <v>7709188191.381999</v>
      </c>
      <c r="P105" s="117">
        <f t="shared" si="5"/>
        <v>67026104.78</v>
      </c>
      <c r="Q105" s="118"/>
      <c r="R105" s="119"/>
      <c r="S105" s="119"/>
      <c r="T105" s="119"/>
      <c r="U105" s="119"/>
    </row>
    <row r="106" spans="1:21" ht="13.5" customHeight="1" outlineLevel="2">
      <c r="A106" s="115">
        <v>1</v>
      </c>
      <c r="B106" s="114" t="s">
        <v>151</v>
      </c>
      <c r="C106" s="114" t="s">
        <v>120</v>
      </c>
      <c r="D106" s="120" t="s">
        <v>146</v>
      </c>
      <c r="E106" s="114" t="s">
        <v>148</v>
      </c>
      <c r="F106" s="116" t="s">
        <v>149</v>
      </c>
      <c r="G106" s="116" t="s">
        <v>150</v>
      </c>
      <c r="H106" s="114" t="s">
        <v>147</v>
      </c>
      <c r="I106" s="117">
        <v>11017354.66</v>
      </c>
      <c r="J106" s="117">
        <v>953000.479</v>
      </c>
      <c r="K106" s="117">
        <v>0</v>
      </c>
      <c r="L106" s="117">
        <v>856511.761</v>
      </c>
      <c r="M106" s="117">
        <v>64899322.952</v>
      </c>
      <c r="N106" s="117">
        <v>0</v>
      </c>
      <c r="O106" s="117">
        <v>69754308.652</v>
      </c>
      <c r="P106" s="117">
        <v>606465.88</v>
      </c>
      <c r="Q106" s="118" t="s">
        <v>1023</v>
      </c>
      <c r="R106" s="119" t="s">
        <v>1024</v>
      </c>
      <c r="S106" s="119" t="s">
        <v>140</v>
      </c>
      <c r="T106" s="119" t="s">
        <v>152</v>
      </c>
      <c r="U106" s="119" t="s">
        <v>137</v>
      </c>
    </row>
    <row r="107" spans="1:21" ht="13.5" customHeight="1" outlineLevel="2">
      <c r="A107" s="115">
        <v>2</v>
      </c>
      <c r="B107" s="114" t="s">
        <v>151</v>
      </c>
      <c r="C107" s="114" t="s">
        <v>120</v>
      </c>
      <c r="D107" s="120" t="s">
        <v>153</v>
      </c>
      <c r="E107" s="114" t="s">
        <v>154</v>
      </c>
      <c r="F107" s="116" t="s">
        <v>155</v>
      </c>
      <c r="G107" s="116" t="s">
        <v>135</v>
      </c>
      <c r="H107" s="114" t="s">
        <v>147</v>
      </c>
      <c r="I107" s="117">
        <v>19764039.63</v>
      </c>
      <c r="J107" s="117">
        <v>2164121.886</v>
      </c>
      <c r="K107" s="117">
        <v>861359.41</v>
      </c>
      <c r="L107" s="117">
        <v>1096360.015</v>
      </c>
      <c r="M107" s="117">
        <v>147376678.506</v>
      </c>
      <c r="N107" s="117">
        <v>68262714.61</v>
      </c>
      <c r="O107" s="117">
        <v>89287547.853</v>
      </c>
      <c r="P107" s="117">
        <v>776294</v>
      </c>
      <c r="Q107" s="118" t="s">
        <v>1023</v>
      </c>
      <c r="R107" s="119" t="s">
        <v>1024</v>
      </c>
      <c r="S107" s="119" t="s">
        <v>197</v>
      </c>
      <c r="T107" s="119" t="s">
        <v>1026</v>
      </c>
      <c r="U107" s="119" t="s">
        <v>137</v>
      </c>
    </row>
    <row r="108" spans="1:21" ht="13.5" customHeight="1" outlineLevel="1">
      <c r="A108" s="115"/>
      <c r="B108" s="244" t="s">
        <v>1219</v>
      </c>
      <c r="C108" s="114"/>
      <c r="D108" s="120"/>
      <c r="E108" s="114"/>
      <c r="F108" s="116"/>
      <c r="G108" s="116"/>
      <c r="H108" s="114"/>
      <c r="I108" s="117"/>
      <c r="J108" s="117">
        <f aca="true" t="shared" si="6" ref="J108:P108">SUBTOTAL(9,J106:J107)</f>
        <v>3117122.365</v>
      </c>
      <c r="K108" s="117">
        <f t="shared" si="6"/>
        <v>861359.41</v>
      </c>
      <c r="L108" s="117">
        <f t="shared" si="6"/>
        <v>1952871.776</v>
      </c>
      <c r="M108" s="117">
        <f t="shared" si="6"/>
        <v>212276001.458</v>
      </c>
      <c r="N108" s="117">
        <f t="shared" si="6"/>
        <v>68262714.61</v>
      </c>
      <c r="O108" s="117">
        <f t="shared" si="6"/>
        <v>159041856.505</v>
      </c>
      <c r="P108" s="117">
        <f t="shared" si="6"/>
        <v>1382759.88</v>
      </c>
      <c r="Q108" s="118"/>
      <c r="R108" s="119"/>
      <c r="S108" s="119"/>
      <c r="T108" s="119"/>
      <c r="U108" s="119"/>
    </row>
    <row r="109" spans="1:21" ht="13.5" customHeight="1" outlineLevel="2">
      <c r="A109" s="115">
        <v>1</v>
      </c>
      <c r="B109" s="114" t="s">
        <v>160</v>
      </c>
      <c r="C109" s="114" t="s">
        <v>671</v>
      </c>
      <c r="D109" s="120">
        <v>10213</v>
      </c>
      <c r="E109" s="114" t="s">
        <v>727</v>
      </c>
      <c r="F109" s="116" t="s">
        <v>728</v>
      </c>
      <c r="G109" s="116" t="s">
        <v>135</v>
      </c>
      <c r="H109" s="114" t="s">
        <v>147</v>
      </c>
      <c r="I109" s="117">
        <v>4090335.05</v>
      </c>
      <c r="J109" s="117">
        <v>157297.218</v>
      </c>
      <c r="K109" s="117">
        <v>141371.3</v>
      </c>
      <c r="L109" s="117" t="s">
        <v>118</v>
      </c>
      <c r="M109" s="117">
        <v>10711938.935</v>
      </c>
      <c r="N109" s="117">
        <v>11513277.192</v>
      </c>
      <c r="O109" s="117" t="s">
        <v>118</v>
      </c>
      <c r="P109" s="117"/>
      <c r="Q109" s="118" t="s">
        <v>1023</v>
      </c>
      <c r="R109" s="119" t="s">
        <v>1024</v>
      </c>
      <c r="S109" s="119" t="s">
        <v>726</v>
      </c>
      <c r="T109" s="119" t="s">
        <v>729</v>
      </c>
      <c r="U109" s="119" t="s">
        <v>137</v>
      </c>
    </row>
    <row r="110" spans="1:21" ht="13.5" customHeight="1" outlineLevel="2">
      <c r="A110" s="115">
        <v>2</v>
      </c>
      <c r="B110" s="114" t="s">
        <v>160</v>
      </c>
      <c r="C110" s="114" t="s">
        <v>671</v>
      </c>
      <c r="D110" s="120">
        <v>10216</v>
      </c>
      <c r="E110" s="114" t="s">
        <v>730</v>
      </c>
      <c r="F110" s="116" t="s">
        <v>731</v>
      </c>
      <c r="G110" s="116" t="s">
        <v>123</v>
      </c>
      <c r="H110" s="114" t="s">
        <v>147</v>
      </c>
      <c r="I110" s="117">
        <v>10225838</v>
      </c>
      <c r="J110" s="117">
        <v>28053.968</v>
      </c>
      <c r="K110" s="117">
        <v>4045.229</v>
      </c>
      <c r="L110" s="117">
        <v>20742.379</v>
      </c>
      <c r="M110" s="117">
        <v>1910474.96</v>
      </c>
      <c r="N110" s="117">
        <v>323314.899</v>
      </c>
      <c r="O110" s="117">
        <v>1689259.161</v>
      </c>
      <c r="P110" s="117">
        <v>14686.95</v>
      </c>
      <c r="Q110" s="118" t="s">
        <v>1023</v>
      </c>
      <c r="R110" s="119" t="s">
        <v>1024</v>
      </c>
      <c r="S110" s="119" t="s">
        <v>164</v>
      </c>
      <c r="T110" s="119" t="s">
        <v>278</v>
      </c>
      <c r="U110" s="119" t="s">
        <v>137</v>
      </c>
    </row>
    <row r="111" spans="1:21" ht="13.5" customHeight="1" outlineLevel="2">
      <c r="A111" s="115">
        <v>3</v>
      </c>
      <c r="B111" s="114" t="s">
        <v>160</v>
      </c>
      <c r="C111" s="114" t="s">
        <v>671</v>
      </c>
      <c r="D111" s="120">
        <v>10218</v>
      </c>
      <c r="E111" s="114" t="s">
        <v>732</v>
      </c>
      <c r="F111" s="116" t="s">
        <v>576</v>
      </c>
      <c r="G111" s="116" t="s">
        <v>333</v>
      </c>
      <c r="H111" s="114" t="s">
        <v>147</v>
      </c>
      <c r="I111" s="117">
        <v>5000000</v>
      </c>
      <c r="J111" s="117">
        <v>4793278.23</v>
      </c>
      <c r="K111" s="117">
        <v>1395892.915</v>
      </c>
      <c r="L111" s="117">
        <v>2936053.076</v>
      </c>
      <c r="M111" s="117">
        <v>326422198.789</v>
      </c>
      <c r="N111" s="117">
        <v>108954899.018</v>
      </c>
      <c r="O111" s="117">
        <v>239112131.128</v>
      </c>
      <c r="P111" s="117">
        <v>2078916.01</v>
      </c>
      <c r="Q111" s="118" t="s">
        <v>1023</v>
      </c>
      <c r="R111" s="119" t="s">
        <v>1024</v>
      </c>
      <c r="S111" s="119" t="s">
        <v>140</v>
      </c>
      <c r="T111" s="119" t="s">
        <v>152</v>
      </c>
      <c r="U111" s="119" t="s">
        <v>137</v>
      </c>
    </row>
    <row r="112" spans="1:21" ht="13.5" customHeight="1" outlineLevel="2">
      <c r="A112" s="115">
        <v>4</v>
      </c>
      <c r="B112" s="114" t="s">
        <v>160</v>
      </c>
      <c r="C112" s="114" t="s">
        <v>671</v>
      </c>
      <c r="D112" s="120">
        <v>10219</v>
      </c>
      <c r="E112" s="114" t="s">
        <v>733</v>
      </c>
      <c r="F112" s="116" t="s">
        <v>734</v>
      </c>
      <c r="G112" s="116" t="s">
        <v>333</v>
      </c>
      <c r="H112" s="114" t="s">
        <v>147</v>
      </c>
      <c r="I112" s="117">
        <v>6256459.41</v>
      </c>
      <c r="J112" s="117">
        <v>8883045.57</v>
      </c>
      <c r="K112" s="117">
        <v>286718.826</v>
      </c>
      <c r="L112" s="117">
        <v>7701123.581</v>
      </c>
      <c r="M112" s="117">
        <v>604935313.149</v>
      </c>
      <c r="N112" s="117">
        <v>22336606.593</v>
      </c>
      <c r="O112" s="117">
        <v>627179422.163</v>
      </c>
      <c r="P112" s="117">
        <v>5452894.99</v>
      </c>
      <c r="Q112" s="118" t="s">
        <v>1023</v>
      </c>
      <c r="R112" s="119" t="s">
        <v>1024</v>
      </c>
      <c r="S112" s="119" t="s">
        <v>164</v>
      </c>
      <c r="T112" s="119" t="s">
        <v>1064</v>
      </c>
      <c r="U112" s="119" t="s">
        <v>137</v>
      </c>
    </row>
    <row r="113" spans="1:21" ht="13.5" customHeight="1" outlineLevel="2">
      <c r="A113" s="115">
        <v>5</v>
      </c>
      <c r="B113" s="114" t="s">
        <v>160</v>
      </c>
      <c r="C113" s="114" t="s">
        <v>671</v>
      </c>
      <c r="D113" s="120">
        <v>10220</v>
      </c>
      <c r="E113" s="114" t="s">
        <v>735</v>
      </c>
      <c r="F113" s="116" t="s">
        <v>736</v>
      </c>
      <c r="G113" s="116" t="s">
        <v>333</v>
      </c>
      <c r="H113" s="114" t="s">
        <v>147</v>
      </c>
      <c r="I113" s="117">
        <v>6102412.3</v>
      </c>
      <c r="J113" s="117">
        <v>6496025.89</v>
      </c>
      <c r="K113" s="117">
        <v>67859.523</v>
      </c>
      <c r="L113" s="117">
        <v>5771462.575</v>
      </c>
      <c r="M113" s="117">
        <v>442379297.184</v>
      </c>
      <c r="N113" s="117">
        <v>5377865.687</v>
      </c>
      <c r="O113" s="117">
        <v>470027850.45</v>
      </c>
      <c r="P113" s="117">
        <v>4086569.84</v>
      </c>
      <c r="Q113" s="118" t="s">
        <v>1023</v>
      </c>
      <c r="R113" s="119" t="s">
        <v>1024</v>
      </c>
      <c r="S113" s="119" t="s">
        <v>164</v>
      </c>
      <c r="T113" s="119" t="s">
        <v>1064</v>
      </c>
      <c r="U113" s="119" t="s">
        <v>137</v>
      </c>
    </row>
    <row r="114" spans="1:21" ht="13.5" customHeight="1" outlineLevel="2">
      <c r="A114" s="115">
        <v>6</v>
      </c>
      <c r="B114" s="114" t="s">
        <v>160</v>
      </c>
      <c r="C114" s="114" t="s">
        <v>671</v>
      </c>
      <c r="D114" s="120">
        <v>10225</v>
      </c>
      <c r="E114" s="114" t="s">
        <v>751</v>
      </c>
      <c r="F114" s="116" t="s">
        <v>752</v>
      </c>
      <c r="G114" s="116" t="s">
        <v>1176</v>
      </c>
      <c r="H114" s="114" t="s">
        <v>147</v>
      </c>
      <c r="I114" s="117">
        <v>2556459</v>
      </c>
      <c r="J114" s="117">
        <v>586648.025</v>
      </c>
      <c r="K114" s="117">
        <v>84038.318</v>
      </c>
      <c r="L114" s="117">
        <v>449236.755</v>
      </c>
      <c r="M114" s="117">
        <v>39950724.537</v>
      </c>
      <c r="N114" s="117">
        <v>6113691.492</v>
      </c>
      <c r="O114" s="117">
        <v>36585836.525</v>
      </c>
      <c r="P114" s="117">
        <v>318088.76</v>
      </c>
      <c r="Q114" s="118" t="s">
        <v>1023</v>
      </c>
      <c r="R114" s="119" t="s">
        <v>1024</v>
      </c>
      <c r="S114" s="119" t="s">
        <v>206</v>
      </c>
      <c r="T114" s="119" t="s">
        <v>376</v>
      </c>
      <c r="U114" s="119" t="s">
        <v>137</v>
      </c>
    </row>
    <row r="115" spans="1:21" ht="13.5" customHeight="1" outlineLevel="2">
      <c r="A115" s="115">
        <v>7</v>
      </c>
      <c r="B115" s="114" t="s">
        <v>160</v>
      </c>
      <c r="C115" s="114" t="s">
        <v>671</v>
      </c>
      <c r="D115" s="120">
        <v>10226</v>
      </c>
      <c r="E115" s="114" t="s">
        <v>753</v>
      </c>
      <c r="F115" s="116" t="s">
        <v>754</v>
      </c>
      <c r="G115" s="116" t="s">
        <v>254</v>
      </c>
      <c r="H115" s="114" t="s">
        <v>147</v>
      </c>
      <c r="I115" s="117">
        <v>13000000</v>
      </c>
      <c r="J115" s="117">
        <v>18133472.908</v>
      </c>
      <c r="K115" s="117">
        <v>1090272.94</v>
      </c>
      <c r="L115" s="117">
        <v>15253626.737</v>
      </c>
      <c r="M115" s="117">
        <v>1234889320.995</v>
      </c>
      <c r="N115" s="117">
        <v>82325627.539</v>
      </c>
      <c r="O115" s="117">
        <v>1242255198.55</v>
      </c>
      <c r="P115" s="117">
        <v>10800557.08</v>
      </c>
      <c r="Q115" s="118" t="s">
        <v>1023</v>
      </c>
      <c r="R115" s="119" t="s">
        <v>1024</v>
      </c>
      <c r="S115" s="119" t="s">
        <v>164</v>
      </c>
      <c r="T115" s="119" t="s">
        <v>278</v>
      </c>
      <c r="U115" s="119" t="s">
        <v>137</v>
      </c>
    </row>
    <row r="116" spans="1:21" ht="13.5" customHeight="1" outlineLevel="2">
      <c r="A116" s="115">
        <v>8</v>
      </c>
      <c r="B116" s="114" t="s">
        <v>160</v>
      </c>
      <c r="C116" s="114" t="s">
        <v>671</v>
      </c>
      <c r="D116" s="120">
        <v>10227</v>
      </c>
      <c r="E116" s="114" t="s">
        <v>755</v>
      </c>
      <c r="F116" s="116" t="s">
        <v>756</v>
      </c>
      <c r="G116" s="116" t="s">
        <v>359</v>
      </c>
      <c r="H116" s="114" t="s">
        <v>147</v>
      </c>
      <c r="I116" s="117">
        <v>7000000</v>
      </c>
      <c r="J116" s="117">
        <v>10999799.945</v>
      </c>
      <c r="K116" s="117" t="s">
        <v>118</v>
      </c>
      <c r="L116" s="117">
        <v>9886099.982</v>
      </c>
      <c r="M116" s="117">
        <v>749086264.611</v>
      </c>
      <c r="N116" s="117" t="s">
        <v>118</v>
      </c>
      <c r="O116" s="117">
        <v>805123876.985</v>
      </c>
      <c r="P116" s="117">
        <v>7000000</v>
      </c>
      <c r="Q116" s="118" t="s">
        <v>1023</v>
      </c>
      <c r="R116" s="119" t="s">
        <v>1024</v>
      </c>
      <c r="S116" s="119" t="s">
        <v>164</v>
      </c>
      <c r="T116" s="119" t="s">
        <v>483</v>
      </c>
      <c r="U116" s="119" t="s">
        <v>137</v>
      </c>
    </row>
    <row r="117" spans="1:21" ht="13.5" customHeight="1" outlineLevel="2">
      <c r="A117" s="115">
        <v>9</v>
      </c>
      <c r="B117" s="114" t="s">
        <v>160</v>
      </c>
      <c r="C117" s="114" t="s">
        <v>671</v>
      </c>
      <c r="D117" s="120">
        <v>10229</v>
      </c>
      <c r="E117" s="114" t="s">
        <v>161</v>
      </c>
      <c r="F117" s="116" t="s">
        <v>162</v>
      </c>
      <c r="G117" s="116" t="s">
        <v>163</v>
      </c>
      <c r="H117" s="114" t="s">
        <v>147</v>
      </c>
      <c r="I117" s="117">
        <v>3000000</v>
      </c>
      <c r="J117" s="117">
        <v>4714199.976</v>
      </c>
      <c r="K117" s="117">
        <v>798794.5</v>
      </c>
      <c r="L117" s="117">
        <v>3391759.902</v>
      </c>
      <c r="M117" s="117">
        <v>321036970.548</v>
      </c>
      <c r="N117" s="117">
        <v>64422471.638</v>
      </c>
      <c r="O117" s="117">
        <v>276224890.176</v>
      </c>
      <c r="P117" s="117">
        <v>2401586</v>
      </c>
      <c r="Q117" s="118" t="s">
        <v>1023</v>
      </c>
      <c r="R117" s="119" t="s">
        <v>1024</v>
      </c>
      <c r="S117" s="119" t="s">
        <v>164</v>
      </c>
      <c r="T117" s="119" t="s">
        <v>1064</v>
      </c>
      <c r="U117" s="119" t="s">
        <v>137</v>
      </c>
    </row>
    <row r="118" spans="1:21" ht="13.5" customHeight="1" outlineLevel="2">
      <c r="A118" s="115">
        <v>10</v>
      </c>
      <c r="B118" s="114" t="s">
        <v>160</v>
      </c>
      <c r="C118" s="114" t="s">
        <v>671</v>
      </c>
      <c r="D118" s="120">
        <v>6533674</v>
      </c>
      <c r="E118" s="114" t="s">
        <v>758</v>
      </c>
      <c r="F118" s="116" t="s">
        <v>759</v>
      </c>
      <c r="G118" s="116" t="s">
        <v>333</v>
      </c>
      <c r="H118" s="114" t="s">
        <v>147</v>
      </c>
      <c r="I118" s="117">
        <v>14000000</v>
      </c>
      <c r="J118" s="117">
        <v>4133592.822</v>
      </c>
      <c r="K118" s="117">
        <v>3476757.008</v>
      </c>
      <c r="L118" s="117">
        <v>111953.021</v>
      </c>
      <c r="M118" s="117">
        <v>281497629.206</v>
      </c>
      <c r="N118" s="117">
        <v>278294742.563</v>
      </c>
      <c r="O118" s="117">
        <v>9117452.818</v>
      </c>
      <c r="P118" s="117">
        <v>79270</v>
      </c>
      <c r="Q118" s="118" t="s">
        <v>1022</v>
      </c>
      <c r="R118" s="119" t="s">
        <v>131</v>
      </c>
      <c r="S118" s="119" t="s">
        <v>131</v>
      </c>
      <c r="T118" s="119" t="s">
        <v>132</v>
      </c>
      <c r="U118" s="119" t="s">
        <v>137</v>
      </c>
    </row>
    <row r="119" spans="1:21" ht="13.5" customHeight="1" outlineLevel="2">
      <c r="A119" s="115">
        <v>11</v>
      </c>
      <c r="B119" s="114" t="s">
        <v>160</v>
      </c>
      <c r="C119" s="114" t="s">
        <v>671</v>
      </c>
      <c r="D119" s="120">
        <v>200565010</v>
      </c>
      <c r="E119" s="114" t="s">
        <v>757</v>
      </c>
      <c r="F119" s="116" t="s">
        <v>754</v>
      </c>
      <c r="G119" s="116" t="s">
        <v>123</v>
      </c>
      <c r="H119" s="114" t="s">
        <v>147</v>
      </c>
      <c r="I119" s="117">
        <v>6135502.57</v>
      </c>
      <c r="J119" s="117">
        <v>7601847.501</v>
      </c>
      <c r="K119" s="117">
        <v>1208906.322</v>
      </c>
      <c r="L119" s="117">
        <v>5557064.123</v>
      </c>
      <c r="M119" s="117">
        <v>517685737.677</v>
      </c>
      <c r="N119" s="117">
        <v>95875726.17</v>
      </c>
      <c r="O119" s="117">
        <v>452567242.797</v>
      </c>
      <c r="P119" s="117">
        <v>3934761.83</v>
      </c>
      <c r="Q119" s="118" t="s">
        <v>1023</v>
      </c>
      <c r="R119" s="119" t="s">
        <v>1024</v>
      </c>
      <c r="S119" s="119" t="s">
        <v>164</v>
      </c>
      <c r="T119" s="119" t="s">
        <v>453</v>
      </c>
      <c r="U119" s="119" t="s">
        <v>137</v>
      </c>
    </row>
    <row r="120" spans="1:21" ht="13.5" customHeight="1" outlineLevel="2">
      <c r="A120" s="115">
        <v>12</v>
      </c>
      <c r="B120" s="114" t="s">
        <v>160</v>
      </c>
      <c r="C120" s="114" t="s">
        <v>671</v>
      </c>
      <c r="D120" s="120" t="s">
        <v>737</v>
      </c>
      <c r="E120" s="114" t="s">
        <v>738</v>
      </c>
      <c r="F120" s="116" t="s">
        <v>739</v>
      </c>
      <c r="G120" s="116" t="s">
        <v>1167</v>
      </c>
      <c r="H120" s="114" t="s">
        <v>147</v>
      </c>
      <c r="I120" s="117">
        <v>2000000</v>
      </c>
      <c r="J120" s="117">
        <v>3142799.984</v>
      </c>
      <c r="K120" s="117" t="s">
        <v>118</v>
      </c>
      <c r="L120" s="117">
        <v>2824599.995</v>
      </c>
      <c r="M120" s="117">
        <v>214024647.032</v>
      </c>
      <c r="N120" s="117" t="s">
        <v>118</v>
      </c>
      <c r="O120" s="117">
        <v>230035393.424</v>
      </c>
      <c r="P120" s="117">
        <v>2000000</v>
      </c>
      <c r="Q120" s="118" t="s">
        <v>1023</v>
      </c>
      <c r="R120" s="119" t="s">
        <v>1024</v>
      </c>
      <c r="S120" s="119" t="s">
        <v>740</v>
      </c>
      <c r="T120" s="119" t="s">
        <v>740</v>
      </c>
      <c r="U120" s="119" t="s">
        <v>137</v>
      </c>
    </row>
    <row r="121" spans="1:21" ht="13.5" customHeight="1" outlineLevel="2">
      <c r="A121" s="115">
        <v>13</v>
      </c>
      <c r="B121" s="114" t="s">
        <v>160</v>
      </c>
      <c r="C121" s="114" t="s">
        <v>671</v>
      </c>
      <c r="D121" s="120" t="s">
        <v>741</v>
      </c>
      <c r="E121" s="114" t="s">
        <v>742</v>
      </c>
      <c r="F121" s="116" t="s">
        <v>743</v>
      </c>
      <c r="G121" s="116" t="s">
        <v>1167</v>
      </c>
      <c r="H121" s="114" t="s">
        <v>147</v>
      </c>
      <c r="I121" s="117">
        <v>1022000</v>
      </c>
      <c r="J121" s="117">
        <v>886470.735</v>
      </c>
      <c r="K121" s="117" t="s">
        <v>118</v>
      </c>
      <c r="L121" s="117">
        <v>796717.973</v>
      </c>
      <c r="M121" s="117">
        <v>60368648.04</v>
      </c>
      <c r="N121" s="117" t="s">
        <v>118</v>
      </c>
      <c r="O121" s="117">
        <v>64884703.211</v>
      </c>
      <c r="P121" s="117">
        <v>564128</v>
      </c>
      <c r="Q121" s="118" t="s">
        <v>1023</v>
      </c>
      <c r="R121" s="119" t="s">
        <v>1024</v>
      </c>
      <c r="S121" s="119" t="s">
        <v>206</v>
      </c>
      <c r="T121" s="119" t="s">
        <v>745</v>
      </c>
      <c r="U121" s="119" t="s">
        <v>137</v>
      </c>
    </row>
    <row r="122" spans="1:21" ht="13.5" customHeight="1" outlineLevel="2">
      <c r="A122" s="115">
        <v>14</v>
      </c>
      <c r="B122" s="114" t="s">
        <v>160</v>
      </c>
      <c r="C122" s="114" t="s">
        <v>671</v>
      </c>
      <c r="D122" s="120" t="s">
        <v>746</v>
      </c>
      <c r="E122" s="114" t="s">
        <v>747</v>
      </c>
      <c r="F122" s="116" t="s">
        <v>748</v>
      </c>
      <c r="G122" s="116" t="s">
        <v>1167</v>
      </c>
      <c r="H122" s="114" t="s">
        <v>147</v>
      </c>
      <c r="I122" s="117">
        <v>2661000</v>
      </c>
      <c r="J122" s="117">
        <v>3912127.564</v>
      </c>
      <c r="K122" s="117" t="s">
        <v>118</v>
      </c>
      <c r="L122" s="117">
        <v>3516035.24</v>
      </c>
      <c r="M122" s="117">
        <v>266415847.391</v>
      </c>
      <c r="N122" s="117" t="s">
        <v>118</v>
      </c>
      <c r="O122" s="117">
        <v>286345872.398</v>
      </c>
      <c r="P122" s="117">
        <v>2489581</v>
      </c>
      <c r="Q122" s="118" t="s">
        <v>1023</v>
      </c>
      <c r="R122" s="119" t="s">
        <v>1024</v>
      </c>
      <c r="S122" s="119" t="s">
        <v>140</v>
      </c>
      <c r="T122" s="119" t="s">
        <v>152</v>
      </c>
      <c r="U122" s="119" t="s">
        <v>137</v>
      </c>
    </row>
    <row r="123" spans="1:21" ht="13.5" customHeight="1" outlineLevel="2">
      <c r="A123" s="115">
        <v>15</v>
      </c>
      <c r="B123" s="114" t="s">
        <v>160</v>
      </c>
      <c r="C123" s="114" t="s">
        <v>671</v>
      </c>
      <c r="D123" s="120" t="s">
        <v>749</v>
      </c>
      <c r="E123" s="114" t="s">
        <v>750</v>
      </c>
      <c r="F123" s="116" t="s">
        <v>260</v>
      </c>
      <c r="G123" s="116" t="s">
        <v>1171</v>
      </c>
      <c r="H123" s="114" t="s">
        <v>147</v>
      </c>
      <c r="I123" s="117">
        <v>4600000</v>
      </c>
      <c r="J123" s="117">
        <v>5651400.217</v>
      </c>
      <c r="K123" s="117" t="s">
        <v>118</v>
      </c>
      <c r="L123" s="117">
        <v>5079211.246</v>
      </c>
      <c r="M123" s="117">
        <v>384860297.428</v>
      </c>
      <c r="N123" s="117" t="s">
        <v>118</v>
      </c>
      <c r="O123" s="117">
        <v>413650909.65</v>
      </c>
      <c r="P123" s="117">
        <v>3596411</v>
      </c>
      <c r="Q123" s="118" t="s">
        <v>1023</v>
      </c>
      <c r="R123" s="119" t="s">
        <v>1024</v>
      </c>
      <c r="S123" s="119" t="s">
        <v>216</v>
      </c>
      <c r="T123" s="119" t="s">
        <v>1064</v>
      </c>
      <c r="U123" s="119" t="s">
        <v>137</v>
      </c>
    </row>
    <row r="124" spans="1:21" ht="13.5" customHeight="1" outlineLevel="2">
      <c r="A124" s="115">
        <v>16</v>
      </c>
      <c r="B124" s="114" t="s">
        <v>160</v>
      </c>
      <c r="C124" s="114" t="s">
        <v>120</v>
      </c>
      <c r="D124" s="120">
        <v>200465039</v>
      </c>
      <c r="E124" s="114" t="s">
        <v>161</v>
      </c>
      <c r="F124" s="116" t="s">
        <v>162</v>
      </c>
      <c r="G124" s="116" t="s">
        <v>163</v>
      </c>
      <c r="H124" s="114" t="s">
        <v>147</v>
      </c>
      <c r="I124" s="117">
        <v>4500000</v>
      </c>
      <c r="J124" s="117">
        <v>7071299.965</v>
      </c>
      <c r="K124" s="117">
        <v>0</v>
      </c>
      <c r="L124" s="117">
        <v>6355349.989</v>
      </c>
      <c r="M124" s="117">
        <v>481555455.821</v>
      </c>
      <c r="N124" s="117">
        <v>0</v>
      </c>
      <c r="O124" s="117">
        <v>517579635.205</v>
      </c>
      <c r="P124" s="117">
        <v>4500000</v>
      </c>
      <c r="Q124" s="118" t="s">
        <v>1023</v>
      </c>
      <c r="R124" s="119" t="s">
        <v>1024</v>
      </c>
      <c r="S124" s="119" t="s">
        <v>164</v>
      </c>
      <c r="T124" s="119" t="s">
        <v>278</v>
      </c>
      <c r="U124" s="119" t="s">
        <v>137</v>
      </c>
    </row>
    <row r="125" spans="1:21" ht="13.5" customHeight="1" outlineLevel="2">
      <c r="A125" s="115">
        <v>17</v>
      </c>
      <c r="B125" s="114" t="s">
        <v>160</v>
      </c>
      <c r="C125" s="114" t="s">
        <v>120</v>
      </c>
      <c r="D125" s="120" t="s">
        <v>157</v>
      </c>
      <c r="E125" s="114" t="s">
        <v>158</v>
      </c>
      <c r="F125" s="116" t="s">
        <v>159</v>
      </c>
      <c r="G125" s="116" t="s">
        <v>123</v>
      </c>
      <c r="H125" s="114" t="s">
        <v>147</v>
      </c>
      <c r="I125" s="117">
        <v>51129188.12</v>
      </c>
      <c r="J125" s="117">
        <v>65732192.035</v>
      </c>
      <c r="K125" s="117">
        <v>33893002.22</v>
      </c>
      <c r="L125" s="117">
        <v>24939488.326</v>
      </c>
      <c r="M125" s="117">
        <v>4476361610.399</v>
      </c>
      <c r="N125" s="117">
        <v>2671935272.22</v>
      </c>
      <c r="O125" s="117">
        <v>2031071662.913</v>
      </c>
      <c r="P125" s="117">
        <v>17658775.31</v>
      </c>
      <c r="Q125" s="118" t="s">
        <v>1023</v>
      </c>
      <c r="R125" s="119" t="s">
        <v>1024</v>
      </c>
      <c r="S125" s="119" t="s">
        <v>140</v>
      </c>
      <c r="T125" s="119" t="s">
        <v>152</v>
      </c>
      <c r="U125" s="119" t="s">
        <v>137</v>
      </c>
    </row>
    <row r="126" spans="1:21" ht="13.5" customHeight="1" outlineLevel="2">
      <c r="A126" s="115">
        <v>18</v>
      </c>
      <c r="B126" s="114" t="s">
        <v>160</v>
      </c>
      <c r="C126" s="114" t="s">
        <v>120</v>
      </c>
      <c r="D126" s="120" t="s">
        <v>165</v>
      </c>
      <c r="E126" s="114" t="s">
        <v>166</v>
      </c>
      <c r="F126" s="116" t="s">
        <v>167</v>
      </c>
      <c r="G126" s="116" t="s">
        <v>123</v>
      </c>
      <c r="H126" s="114" t="s">
        <v>147</v>
      </c>
      <c r="I126" s="117">
        <v>57224018.82</v>
      </c>
      <c r="J126" s="117">
        <v>3665157.478</v>
      </c>
      <c r="K126" s="117">
        <v>3382800.37</v>
      </c>
      <c r="L126" s="117">
        <v>35660.052</v>
      </c>
      <c r="M126" s="117">
        <v>249597187.078</v>
      </c>
      <c r="N126" s="117">
        <v>256170916.48</v>
      </c>
      <c r="O126" s="117">
        <v>2904154.285</v>
      </c>
      <c r="P126" s="117">
        <v>25249.63</v>
      </c>
      <c r="Q126" s="118" t="s">
        <v>1023</v>
      </c>
      <c r="R126" s="119" t="s">
        <v>1024</v>
      </c>
      <c r="S126" s="119" t="s">
        <v>140</v>
      </c>
      <c r="T126" s="119" t="s">
        <v>152</v>
      </c>
      <c r="U126" s="119" t="s">
        <v>137</v>
      </c>
    </row>
    <row r="127" spans="1:21" ht="13.5" customHeight="1" outlineLevel="2">
      <c r="A127" s="115">
        <v>19</v>
      </c>
      <c r="B127" s="114" t="s">
        <v>160</v>
      </c>
      <c r="C127" s="114" t="s">
        <v>120</v>
      </c>
      <c r="D127" s="120" t="s">
        <v>168</v>
      </c>
      <c r="E127" s="114" t="s">
        <v>169</v>
      </c>
      <c r="F127" s="116" t="s">
        <v>170</v>
      </c>
      <c r="G127" s="116" t="s">
        <v>171</v>
      </c>
      <c r="H127" s="114" t="s">
        <v>147</v>
      </c>
      <c r="I127" s="117">
        <v>97080115.36</v>
      </c>
      <c r="J127" s="117" t="s">
        <v>118</v>
      </c>
      <c r="K127" s="117">
        <v>0</v>
      </c>
      <c r="L127" s="117">
        <v>137106246.679</v>
      </c>
      <c r="M127" s="117" t="s">
        <v>118</v>
      </c>
      <c r="N127" s="117">
        <v>0</v>
      </c>
      <c r="O127" s="117">
        <v>11165931265.256</v>
      </c>
      <c r="P127" s="117">
        <v>97080115.36</v>
      </c>
      <c r="Q127" s="118" t="s">
        <v>1023</v>
      </c>
      <c r="R127" s="119" t="s">
        <v>1024</v>
      </c>
      <c r="S127" s="119" t="s">
        <v>140</v>
      </c>
      <c r="T127" s="119" t="s">
        <v>152</v>
      </c>
      <c r="U127" s="119" t="s">
        <v>137</v>
      </c>
    </row>
    <row r="128" spans="1:21" ht="13.5" customHeight="1" outlineLevel="2">
      <c r="A128" s="115">
        <v>20</v>
      </c>
      <c r="B128" s="114" t="s">
        <v>160</v>
      </c>
      <c r="C128" s="114" t="s">
        <v>120</v>
      </c>
      <c r="D128" s="120" t="s">
        <v>172</v>
      </c>
      <c r="E128" s="114" t="s">
        <v>173</v>
      </c>
      <c r="F128" s="116" t="s">
        <v>174</v>
      </c>
      <c r="G128" s="116" t="s">
        <v>175</v>
      </c>
      <c r="H128" s="114" t="s">
        <v>147</v>
      </c>
      <c r="I128" s="117">
        <v>11291104.59</v>
      </c>
      <c r="J128" s="117" t="s">
        <v>118</v>
      </c>
      <c r="K128" s="117">
        <v>0</v>
      </c>
      <c r="L128" s="117">
        <v>15946426.984</v>
      </c>
      <c r="M128" s="117" t="s">
        <v>118</v>
      </c>
      <c r="N128" s="117">
        <v>0</v>
      </c>
      <c r="O128" s="117">
        <v>1298676843.278</v>
      </c>
      <c r="P128" s="117">
        <v>11291104.59</v>
      </c>
      <c r="Q128" s="118" t="s">
        <v>1023</v>
      </c>
      <c r="R128" s="119" t="s">
        <v>1024</v>
      </c>
      <c r="S128" s="119" t="s">
        <v>140</v>
      </c>
      <c r="T128" s="119" t="s">
        <v>152</v>
      </c>
      <c r="U128" s="119" t="s">
        <v>137</v>
      </c>
    </row>
    <row r="129" spans="1:21" ht="13.5" customHeight="1" outlineLevel="1">
      <c r="A129" s="115"/>
      <c r="B129" s="244" t="s">
        <v>1220</v>
      </c>
      <c r="C129" s="114"/>
      <c r="D129" s="120"/>
      <c r="E129" s="114"/>
      <c r="F129" s="116"/>
      <c r="G129" s="116"/>
      <c r="H129" s="114"/>
      <c r="I129" s="117"/>
      <c r="J129" s="117">
        <f aca="true" t="shared" si="7" ref="J129:P129">SUBTOTAL(9,J109:J128)</f>
        <v>156588710.03100002</v>
      </c>
      <c r="K129" s="117">
        <f t="shared" si="7"/>
        <v>45830459.47099999</v>
      </c>
      <c r="L129" s="117">
        <f t="shared" si="7"/>
        <v>247678858.61499998</v>
      </c>
      <c r="M129" s="117">
        <f t="shared" si="7"/>
        <v>10663689563.779999</v>
      </c>
      <c r="N129" s="117">
        <f t="shared" si="7"/>
        <v>3603644411.4909997</v>
      </c>
      <c r="O129" s="117">
        <f t="shared" si="7"/>
        <v>20170963600.373</v>
      </c>
      <c r="P129" s="117">
        <f t="shared" si="7"/>
        <v>175372696.35</v>
      </c>
      <c r="Q129" s="118"/>
      <c r="R129" s="119"/>
      <c r="S129" s="119"/>
      <c r="T129" s="119"/>
      <c r="U129" s="119"/>
    </row>
    <row r="130" spans="1:21" ht="13.5" customHeight="1" outlineLevel="2">
      <c r="A130" s="115">
        <v>1</v>
      </c>
      <c r="B130" s="114" t="s">
        <v>397</v>
      </c>
      <c r="C130" s="114" t="s">
        <v>671</v>
      </c>
      <c r="D130" s="120">
        <v>28408</v>
      </c>
      <c r="E130" s="114" t="s">
        <v>760</v>
      </c>
      <c r="F130" s="116" t="s">
        <v>761</v>
      </c>
      <c r="G130" s="116" t="s">
        <v>123</v>
      </c>
      <c r="H130" s="114" t="s">
        <v>119</v>
      </c>
      <c r="I130" s="117">
        <v>10080000</v>
      </c>
      <c r="J130" s="117">
        <v>5039675.81</v>
      </c>
      <c r="K130" s="117">
        <v>3096445.5</v>
      </c>
      <c r="L130" s="117">
        <v>1943230.31</v>
      </c>
      <c r="M130" s="117">
        <v>343201871.508</v>
      </c>
      <c r="N130" s="117">
        <v>244906255.035</v>
      </c>
      <c r="O130" s="117">
        <v>158256655.693</v>
      </c>
      <c r="P130" s="117">
        <v>1943230.31</v>
      </c>
      <c r="Q130" s="118" t="s">
        <v>1023</v>
      </c>
      <c r="R130" s="119" t="s">
        <v>1024</v>
      </c>
      <c r="S130" s="119" t="s">
        <v>303</v>
      </c>
      <c r="T130" s="119" t="s">
        <v>762</v>
      </c>
      <c r="U130" s="119" t="s">
        <v>182</v>
      </c>
    </row>
    <row r="131" spans="1:21" ht="13.5" customHeight="1" outlineLevel="2">
      <c r="A131" s="115">
        <v>2</v>
      </c>
      <c r="B131" s="114" t="s">
        <v>397</v>
      </c>
      <c r="C131" s="114" t="s">
        <v>671</v>
      </c>
      <c r="D131" s="120" t="s">
        <v>763</v>
      </c>
      <c r="E131" s="114" t="s">
        <v>764</v>
      </c>
      <c r="F131" s="116" t="s">
        <v>765</v>
      </c>
      <c r="G131" s="116" t="s">
        <v>766</v>
      </c>
      <c r="H131" s="114" t="s">
        <v>119</v>
      </c>
      <c r="I131" s="117">
        <v>495000</v>
      </c>
      <c r="J131" s="117">
        <v>167200.01</v>
      </c>
      <c r="K131" s="117" t="s">
        <v>118</v>
      </c>
      <c r="L131" s="117">
        <v>167200.01</v>
      </c>
      <c r="M131" s="117">
        <v>11386318.984</v>
      </c>
      <c r="N131" s="117" t="s">
        <v>118</v>
      </c>
      <c r="O131" s="117">
        <v>13616767.029</v>
      </c>
      <c r="P131" s="117">
        <v>167200.01</v>
      </c>
      <c r="Q131" s="118" t="s">
        <v>1023</v>
      </c>
      <c r="R131" s="119" t="s">
        <v>1024</v>
      </c>
      <c r="S131" s="119" t="s">
        <v>206</v>
      </c>
      <c r="T131" s="119" t="s">
        <v>767</v>
      </c>
      <c r="U131" s="119" t="s">
        <v>182</v>
      </c>
    </row>
    <row r="132" spans="1:21" ht="13.5" customHeight="1" outlineLevel="2">
      <c r="A132" s="115">
        <v>3</v>
      </c>
      <c r="B132" s="114" t="s">
        <v>397</v>
      </c>
      <c r="C132" s="114" t="s">
        <v>671</v>
      </c>
      <c r="D132" s="120" t="s">
        <v>775</v>
      </c>
      <c r="E132" s="114" t="s">
        <v>776</v>
      </c>
      <c r="F132" s="116" t="s">
        <v>777</v>
      </c>
      <c r="G132" s="116" t="s">
        <v>778</v>
      </c>
      <c r="H132" s="114" t="s">
        <v>119</v>
      </c>
      <c r="I132" s="117">
        <v>454000</v>
      </c>
      <c r="J132" s="117">
        <v>235251.82</v>
      </c>
      <c r="K132" s="117">
        <v>162576.02</v>
      </c>
      <c r="L132" s="117">
        <v>72675.8</v>
      </c>
      <c r="M132" s="117">
        <v>16020646.554</v>
      </c>
      <c r="N132" s="117">
        <v>12554824.636</v>
      </c>
      <c r="O132" s="117">
        <v>5918716.376</v>
      </c>
      <c r="P132" s="117">
        <v>72675.8</v>
      </c>
      <c r="Q132" s="118" t="s">
        <v>1023</v>
      </c>
      <c r="R132" s="119" t="s">
        <v>1024</v>
      </c>
      <c r="S132" s="119" t="s">
        <v>206</v>
      </c>
      <c r="T132" s="119" t="s">
        <v>691</v>
      </c>
      <c r="U132" s="119" t="s">
        <v>182</v>
      </c>
    </row>
    <row r="133" spans="1:21" ht="13.5" customHeight="1" outlineLevel="2">
      <c r="A133" s="115">
        <v>4</v>
      </c>
      <c r="B133" s="114" t="s">
        <v>397</v>
      </c>
      <c r="C133" s="114" t="s">
        <v>120</v>
      </c>
      <c r="D133" s="120" t="s">
        <v>394</v>
      </c>
      <c r="E133" s="114" t="s">
        <v>395</v>
      </c>
      <c r="F133" s="116" t="s">
        <v>396</v>
      </c>
      <c r="G133" s="116" t="s">
        <v>254</v>
      </c>
      <c r="H133" s="114" t="s">
        <v>199</v>
      </c>
      <c r="I133" s="117">
        <v>5605500000</v>
      </c>
      <c r="J133" s="117">
        <v>35265790.718</v>
      </c>
      <c r="K133" s="117">
        <v>10849411.91</v>
      </c>
      <c r="L133" s="117">
        <v>27993565.155</v>
      </c>
      <c r="M133" s="117">
        <v>2401599989.948</v>
      </c>
      <c r="N133" s="117">
        <v>849552257.52</v>
      </c>
      <c r="O133" s="117">
        <v>2279795647.281</v>
      </c>
      <c r="P133" s="117">
        <v>2686542446</v>
      </c>
      <c r="Q133" s="118" t="s">
        <v>1023</v>
      </c>
      <c r="R133" s="119" t="s">
        <v>1024</v>
      </c>
      <c r="S133" s="119" t="s">
        <v>124</v>
      </c>
      <c r="T133" s="119" t="s">
        <v>299</v>
      </c>
      <c r="U133" s="119" t="s">
        <v>182</v>
      </c>
    </row>
    <row r="134" spans="1:21" ht="13.5" customHeight="1" outlineLevel="2">
      <c r="A134" s="115">
        <v>5</v>
      </c>
      <c r="B134" s="114" t="s">
        <v>397</v>
      </c>
      <c r="C134" s="114" t="s">
        <v>120</v>
      </c>
      <c r="D134" s="120" t="s">
        <v>398</v>
      </c>
      <c r="E134" s="114" t="s">
        <v>399</v>
      </c>
      <c r="F134" s="116" t="s">
        <v>400</v>
      </c>
      <c r="G134" s="116" t="s">
        <v>123</v>
      </c>
      <c r="H134" s="114" t="s">
        <v>119</v>
      </c>
      <c r="I134" s="117">
        <v>24400000</v>
      </c>
      <c r="J134" s="117">
        <v>24278000</v>
      </c>
      <c r="K134" s="117">
        <v>0</v>
      </c>
      <c r="L134" s="117">
        <v>24278000</v>
      </c>
      <c r="M134" s="117">
        <v>1653331553.578</v>
      </c>
      <c r="N134" s="117">
        <v>0</v>
      </c>
      <c r="O134" s="117">
        <v>1977200060.711</v>
      </c>
      <c r="P134" s="117">
        <v>24278000</v>
      </c>
      <c r="Q134" s="118" t="s">
        <v>1023</v>
      </c>
      <c r="R134" s="119" t="s">
        <v>1024</v>
      </c>
      <c r="S134" s="119" t="s">
        <v>206</v>
      </c>
      <c r="T134" s="119" t="s">
        <v>401</v>
      </c>
      <c r="U134" s="119" t="s">
        <v>182</v>
      </c>
    </row>
    <row r="135" spans="1:21" ht="13.5" customHeight="1" outlineLevel="2">
      <c r="A135" s="115">
        <v>6</v>
      </c>
      <c r="B135" s="114" t="s">
        <v>397</v>
      </c>
      <c r="C135" s="114" t="s">
        <v>120</v>
      </c>
      <c r="D135" s="120" t="s">
        <v>402</v>
      </c>
      <c r="E135" s="114" t="s">
        <v>403</v>
      </c>
      <c r="F135" s="116" t="s">
        <v>404</v>
      </c>
      <c r="G135" s="116" t="s">
        <v>123</v>
      </c>
      <c r="H135" s="114" t="s">
        <v>199</v>
      </c>
      <c r="I135" s="117">
        <v>12107500000</v>
      </c>
      <c r="J135" s="117">
        <v>28736025.881</v>
      </c>
      <c r="K135" s="117">
        <v>20379694.72</v>
      </c>
      <c r="L135" s="117">
        <v>1105805.763</v>
      </c>
      <c r="M135" s="117">
        <v>1956923070.853</v>
      </c>
      <c r="N135" s="117">
        <v>1595880091.02</v>
      </c>
      <c r="O135" s="117">
        <v>90056809.531</v>
      </c>
      <c r="P135" s="117">
        <v>106124179</v>
      </c>
      <c r="Q135" s="118" t="s">
        <v>1023</v>
      </c>
      <c r="R135" s="119" t="s">
        <v>1024</v>
      </c>
      <c r="S135" s="119" t="s">
        <v>405</v>
      </c>
      <c r="T135" s="119" t="s">
        <v>340</v>
      </c>
      <c r="U135" s="119" t="s">
        <v>182</v>
      </c>
    </row>
    <row r="136" spans="1:21" ht="13.5" customHeight="1" outlineLevel="2">
      <c r="A136" s="115">
        <v>7</v>
      </c>
      <c r="B136" s="114" t="s">
        <v>397</v>
      </c>
      <c r="C136" s="114" t="s">
        <v>120</v>
      </c>
      <c r="D136" s="120" t="s">
        <v>406</v>
      </c>
      <c r="E136" s="114" t="s">
        <v>407</v>
      </c>
      <c r="F136" s="116" t="s">
        <v>408</v>
      </c>
      <c r="G136" s="116" t="s">
        <v>254</v>
      </c>
      <c r="H136" s="114" t="s">
        <v>119</v>
      </c>
      <c r="I136" s="117">
        <v>100000000</v>
      </c>
      <c r="J136" s="117">
        <v>71888892.16</v>
      </c>
      <c r="K136" s="117">
        <v>22892086.19</v>
      </c>
      <c r="L136" s="117">
        <v>48996805.97</v>
      </c>
      <c r="M136" s="117">
        <v>4895632826.424</v>
      </c>
      <c r="N136" s="117">
        <v>1814028604.09</v>
      </c>
      <c r="O136" s="117">
        <v>3990299354.911</v>
      </c>
      <c r="P136" s="117">
        <v>48996805.97</v>
      </c>
      <c r="Q136" s="118" t="s">
        <v>1022</v>
      </c>
      <c r="R136" s="119" t="s">
        <v>131</v>
      </c>
      <c r="S136" s="119" t="s">
        <v>131</v>
      </c>
      <c r="T136" s="119" t="s">
        <v>299</v>
      </c>
      <c r="U136" s="119" t="s">
        <v>182</v>
      </c>
    </row>
    <row r="137" spans="1:21" ht="13.5" customHeight="1" outlineLevel="2">
      <c r="A137" s="115">
        <v>8</v>
      </c>
      <c r="B137" s="114" t="s">
        <v>397</v>
      </c>
      <c r="C137" s="114" t="s">
        <v>120</v>
      </c>
      <c r="D137" s="120" t="s">
        <v>409</v>
      </c>
      <c r="E137" s="114" t="s">
        <v>410</v>
      </c>
      <c r="F137" s="116" t="s">
        <v>411</v>
      </c>
      <c r="G137" s="116" t="s">
        <v>254</v>
      </c>
      <c r="H137" s="114" t="s">
        <v>119</v>
      </c>
      <c r="I137" s="117">
        <v>65000000</v>
      </c>
      <c r="J137" s="117">
        <v>41699938.79</v>
      </c>
      <c r="K137" s="117">
        <v>15144839</v>
      </c>
      <c r="L137" s="117">
        <v>26555099.79</v>
      </c>
      <c r="M137" s="117">
        <v>2839765408.345</v>
      </c>
      <c r="N137" s="117">
        <v>1187147677.25</v>
      </c>
      <c r="O137" s="117">
        <v>2162647043.289</v>
      </c>
      <c r="P137" s="117">
        <v>26555099.79</v>
      </c>
      <c r="Q137" s="118" t="s">
        <v>1023</v>
      </c>
      <c r="R137" s="119" t="s">
        <v>1024</v>
      </c>
      <c r="S137" s="119" t="s">
        <v>124</v>
      </c>
      <c r="T137" s="119" t="s">
        <v>299</v>
      </c>
      <c r="U137" s="119" t="s">
        <v>182</v>
      </c>
    </row>
    <row r="138" spans="1:21" ht="13.5" customHeight="1" outlineLevel="2">
      <c r="A138" s="115">
        <v>9</v>
      </c>
      <c r="B138" s="114" t="s">
        <v>397</v>
      </c>
      <c r="C138" s="114" t="s">
        <v>120</v>
      </c>
      <c r="D138" s="120" t="s">
        <v>412</v>
      </c>
      <c r="E138" s="114" t="s">
        <v>413</v>
      </c>
      <c r="F138" s="116" t="s">
        <v>414</v>
      </c>
      <c r="G138" s="116" t="s">
        <v>254</v>
      </c>
      <c r="H138" s="114" t="s">
        <v>119</v>
      </c>
      <c r="I138" s="117">
        <v>50000000</v>
      </c>
      <c r="J138" s="117">
        <v>43375000</v>
      </c>
      <c r="K138" s="117">
        <v>3500000</v>
      </c>
      <c r="L138" s="117">
        <v>39875000</v>
      </c>
      <c r="M138" s="117">
        <v>2953837059.744</v>
      </c>
      <c r="N138" s="117">
        <v>273046947.66</v>
      </c>
      <c r="O138" s="117">
        <v>3247419574.135</v>
      </c>
      <c r="P138" s="117">
        <v>39875000</v>
      </c>
      <c r="Q138" s="118" t="s">
        <v>1023</v>
      </c>
      <c r="R138" s="119" t="s">
        <v>1024</v>
      </c>
      <c r="S138" s="119" t="s">
        <v>197</v>
      </c>
      <c r="T138" s="119" t="s">
        <v>340</v>
      </c>
      <c r="U138" s="119" t="s">
        <v>182</v>
      </c>
    </row>
    <row r="139" spans="1:21" ht="13.5" customHeight="1" outlineLevel="2">
      <c r="A139" s="115">
        <v>10</v>
      </c>
      <c r="B139" s="114" t="s">
        <v>397</v>
      </c>
      <c r="C139" s="114" t="s">
        <v>120</v>
      </c>
      <c r="D139" s="120" t="s">
        <v>415</v>
      </c>
      <c r="E139" s="114" t="s">
        <v>416</v>
      </c>
      <c r="F139" s="116" t="s">
        <v>417</v>
      </c>
      <c r="G139" s="116" t="s">
        <v>326</v>
      </c>
      <c r="H139" s="114" t="s">
        <v>119</v>
      </c>
      <c r="I139" s="117">
        <v>173600000</v>
      </c>
      <c r="J139" s="117" t="s">
        <v>118</v>
      </c>
      <c r="K139" s="117">
        <v>18534154.51</v>
      </c>
      <c r="L139" s="117">
        <v>155065845.49</v>
      </c>
      <c r="M139" s="117" t="s">
        <v>118</v>
      </c>
      <c r="N139" s="117">
        <v>1498868003.84</v>
      </c>
      <c r="O139" s="117">
        <v>12628560800.602</v>
      </c>
      <c r="P139" s="117">
        <v>155065845.49</v>
      </c>
      <c r="Q139" s="118" t="s">
        <v>1023</v>
      </c>
      <c r="R139" s="119" t="s">
        <v>1024</v>
      </c>
      <c r="S139" s="119" t="s">
        <v>140</v>
      </c>
      <c r="T139" s="119" t="s">
        <v>152</v>
      </c>
      <c r="U139" s="119" t="s">
        <v>182</v>
      </c>
    </row>
    <row r="140" spans="1:21" ht="13.5" customHeight="1" outlineLevel="1">
      <c r="A140" s="115"/>
      <c r="B140" s="244" t="s">
        <v>1221</v>
      </c>
      <c r="C140" s="114"/>
      <c r="D140" s="120"/>
      <c r="E140" s="114"/>
      <c r="F140" s="116"/>
      <c r="G140" s="116"/>
      <c r="H140" s="114"/>
      <c r="I140" s="117"/>
      <c r="J140" s="117">
        <f aca="true" t="shared" si="8" ref="J140:P140">SUBTOTAL(9,J130:J139)</f>
        <v>250685775.18899998</v>
      </c>
      <c r="K140" s="117">
        <f t="shared" si="8"/>
        <v>94559207.85000001</v>
      </c>
      <c r="L140" s="117">
        <f t="shared" si="8"/>
        <v>326053228.288</v>
      </c>
      <c r="M140" s="117">
        <f t="shared" si="8"/>
        <v>17071698745.937998</v>
      </c>
      <c r="N140" s="117">
        <f t="shared" si="8"/>
        <v>7475984661.051</v>
      </c>
      <c r="O140" s="117">
        <f t="shared" si="8"/>
        <v>26553771429.558</v>
      </c>
      <c r="P140" s="117">
        <f t="shared" si="8"/>
        <v>3089620482.37</v>
      </c>
      <c r="Q140" s="118"/>
      <c r="R140" s="119"/>
      <c r="S140" s="119"/>
      <c r="T140" s="119"/>
      <c r="U140" s="119"/>
    </row>
    <row r="141" spans="1:21" ht="13.5" customHeight="1" outlineLevel="2">
      <c r="A141" s="115">
        <v>1</v>
      </c>
      <c r="B141" s="114" t="s">
        <v>422</v>
      </c>
      <c r="C141" s="114" t="s">
        <v>671</v>
      </c>
      <c r="D141" s="120" t="s">
        <v>780</v>
      </c>
      <c r="E141" s="114" t="s">
        <v>452</v>
      </c>
      <c r="F141" s="116" t="s">
        <v>449</v>
      </c>
      <c r="G141" s="116" t="s">
        <v>123</v>
      </c>
      <c r="H141" s="114" t="s">
        <v>177</v>
      </c>
      <c r="I141" s="117">
        <v>6700000</v>
      </c>
      <c r="J141" s="117">
        <v>101946.717</v>
      </c>
      <c r="K141" s="117">
        <v>100486.069</v>
      </c>
      <c r="L141" s="117" t="s">
        <v>118</v>
      </c>
      <c r="M141" s="117">
        <v>6942570.41</v>
      </c>
      <c r="N141" s="117">
        <v>7444679.059</v>
      </c>
      <c r="O141" s="117" t="s">
        <v>118</v>
      </c>
      <c r="P141" s="117"/>
      <c r="Q141" s="118" t="s">
        <v>1023</v>
      </c>
      <c r="R141" s="119" t="s">
        <v>1024</v>
      </c>
      <c r="S141" s="119" t="s">
        <v>164</v>
      </c>
      <c r="T141" s="119" t="s">
        <v>453</v>
      </c>
      <c r="U141" s="119" t="s">
        <v>182</v>
      </c>
    </row>
    <row r="142" spans="1:21" ht="13.5" customHeight="1" outlineLevel="2">
      <c r="A142" s="115">
        <v>2</v>
      </c>
      <c r="B142" s="114" t="s">
        <v>422</v>
      </c>
      <c r="C142" s="114" t="s">
        <v>671</v>
      </c>
      <c r="D142" s="120" t="s">
        <v>781</v>
      </c>
      <c r="E142" s="114" t="s">
        <v>782</v>
      </c>
      <c r="F142" s="116" t="s">
        <v>783</v>
      </c>
      <c r="G142" s="116" t="s">
        <v>784</v>
      </c>
      <c r="H142" s="114" t="s">
        <v>119</v>
      </c>
      <c r="I142" s="117">
        <v>340000</v>
      </c>
      <c r="J142" s="117">
        <v>197721.53</v>
      </c>
      <c r="K142" s="117" t="s">
        <v>118</v>
      </c>
      <c r="L142" s="117">
        <v>197721.53</v>
      </c>
      <c r="M142" s="117">
        <v>13464834.186</v>
      </c>
      <c r="N142" s="117" t="s">
        <v>118</v>
      </c>
      <c r="O142" s="117">
        <v>16102439.292</v>
      </c>
      <c r="P142" s="117">
        <v>197721.53</v>
      </c>
      <c r="Q142" s="118" t="s">
        <v>1023</v>
      </c>
      <c r="R142" s="119" t="s">
        <v>1024</v>
      </c>
      <c r="S142" s="119" t="s">
        <v>206</v>
      </c>
      <c r="T142" s="119" t="s">
        <v>785</v>
      </c>
      <c r="U142" s="119" t="s">
        <v>182</v>
      </c>
    </row>
    <row r="143" spans="1:21" ht="13.5" customHeight="1" outlineLevel="2">
      <c r="A143" s="115">
        <v>3</v>
      </c>
      <c r="B143" s="114" t="s">
        <v>422</v>
      </c>
      <c r="C143" s="114" t="s">
        <v>671</v>
      </c>
      <c r="D143" s="120" t="s">
        <v>786</v>
      </c>
      <c r="E143" s="114" t="s">
        <v>787</v>
      </c>
      <c r="F143" s="116" t="s">
        <v>449</v>
      </c>
      <c r="G143" s="116" t="s">
        <v>49</v>
      </c>
      <c r="H143" s="114" t="s">
        <v>194</v>
      </c>
      <c r="I143" s="117">
        <v>686000</v>
      </c>
      <c r="J143" s="117">
        <v>107577.594</v>
      </c>
      <c r="K143" s="117">
        <v>85396.922</v>
      </c>
      <c r="L143" s="117">
        <v>13811.204</v>
      </c>
      <c r="M143" s="117">
        <v>7326033.035</v>
      </c>
      <c r="N143" s="117">
        <v>6668217.09</v>
      </c>
      <c r="O143" s="117">
        <v>1124784.321</v>
      </c>
      <c r="P143" s="117">
        <v>8334.06</v>
      </c>
      <c r="Q143" s="118" t="s">
        <v>1023</v>
      </c>
      <c r="R143" s="119" t="s">
        <v>1024</v>
      </c>
      <c r="S143" s="119" t="s">
        <v>216</v>
      </c>
      <c r="T143" s="119" t="s">
        <v>450</v>
      </c>
      <c r="U143" s="119" t="s">
        <v>182</v>
      </c>
    </row>
    <row r="144" spans="1:21" ht="13.5" customHeight="1" outlineLevel="2">
      <c r="A144" s="115">
        <v>4</v>
      </c>
      <c r="B144" s="114" t="s">
        <v>422</v>
      </c>
      <c r="C144" s="114" t="s">
        <v>671</v>
      </c>
      <c r="D144" s="120" t="s">
        <v>788</v>
      </c>
      <c r="E144" s="114" t="s">
        <v>789</v>
      </c>
      <c r="F144" s="116" t="s">
        <v>790</v>
      </c>
      <c r="G144" s="116" t="s">
        <v>156</v>
      </c>
      <c r="H144" s="114" t="s">
        <v>119</v>
      </c>
      <c r="I144" s="117">
        <v>706500</v>
      </c>
      <c r="J144" s="117">
        <v>298948.89</v>
      </c>
      <c r="K144" s="117">
        <v>298948.89</v>
      </c>
      <c r="L144" s="117" t="s">
        <v>118</v>
      </c>
      <c r="M144" s="117">
        <v>20358416.375</v>
      </c>
      <c r="N144" s="117">
        <v>23575109.418</v>
      </c>
      <c r="O144" s="117" t="s">
        <v>118</v>
      </c>
      <c r="P144" s="117"/>
      <c r="Q144" s="118" t="s">
        <v>1023</v>
      </c>
      <c r="R144" s="119" t="s">
        <v>1024</v>
      </c>
      <c r="S144" s="119" t="s">
        <v>216</v>
      </c>
      <c r="T144" s="119" t="s">
        <v>340</v>
      </c>
      <c r="U144" s="119" t="s">
        <v>182</v>
      </c>
    </row>
    <row r="145" spans="1:21" ht="13.5" customHeight="1" outlineLevel="2">
      <c r="A145" s="115">
        <v>5</v>
      </c>
      <c r="B145" s="114" t="s">
        <v>422</v>
      </c>
      <c r="C145" s="114" t="s">
        <v>671</v>
      </c>
      <c r="D145" s="120" t="s">
        <v>797</v>
      </c>
      <c r="E145" s="114" t="s">
        <v>798</v>
      </c>
      <c r="F145" s="116" t="s">
        <v>799</v>
      </c>
      <c r="G145" s="116" t="s">
        <v>800</v>
      </c>
      <c r="H145" s="114" t="s">
        <v>119</v>
      </c>
      <c r="I145" s="117">
        <v>750000</v>
      </c>
      <c r="J145" s="117">
        <v>750000</v>
      </c>
      <c r="K145" s="117" t="s">
        <v>118</v>
      </c>
      <c r="L145" s="117">
        <v>750000</v>
      </c>
      <c r="M145" s="117">
        <v>51074992.387</v>
      </c>
      <c r="N145" s="117" t="s">
        <v>118</v>
      </c>
      <c r="O145" s="117">
        <v>61079991.99</v>
      </c>
      <c r="P145" s="117">
        <v>750000</v>
      </c>
      <c r="Q145" s="118" t="s">
        <v>1023</v>
      </c>
      <c r="R145" s="119" t="s">
        <v>1024</v>
      </c>
      <c r="S145" s="119" t="s">
        <v>801</v>
      </c>
      <c r="T145" s="119" t="s">
        <v>552</v>
      </c>
      <c r="U145" s="119" t="s">
        <v>182</v>
      </c>
    </row>
    <row r="146" spans="1:21" ht="13.5" customHeight="1" outlineLevel="2">
      <c r="A146" s="115">
        <v>6</v>
      </c>
      <c r="B146" s="114" t="s">
        <v>422</v>
      </c>
      <c r="C146" s="114" t="s">
        <v>671</v>
      </c>
      <c r="D146" s="120" t="s">
        <v>802</v>
      </c>
      <c r="E146" s="114" t="s">
        <v>803</v>
      </c>
      <c r="F146" s="116" t="s">
        <v>804</v>
      </c>
      <c r="G146" s="116" t="s">
        <v>123</v>
      </c>
      <c r="H146" s="114" t="s">
        <v>119</v>
      </c>
      <c r="I146" s="117">
        <v>5000000</v>
      </c>
      <c r="J146" s="117">
        <v>2798000</v>
      </c>
      <c r="K146" s="117">
        <v>2425093</v>
      </c>
      <c r="L146" s="117">
        <v>372907</v>
      </c>
      <c r="M146" s="117">
        <v>190543771.6</v>
      </c>
      <c r="N146" s="117">
        <v>195480725.42</v>
      </c>
      <c r="O146" s="117">
        <v>30369542.097</v>
      </c>
      <c r="P146" s="117">
        <v>372907</v>
      </c>
      <c r="Q146" s="118" t="s">
        <v>1022</v>
      </c>
      <c r="R146" s="119" t="s">
        <v>131</v>
      </c>
      <c r="S146" s="119" t="s">
        <v>131</v>
      </c>
      <c r="T146" s="119" t="s">
        <v>132</v>
      </c>
      <c r="U146" s="119" t="s">
        <v>182</v>
      </c>
    </row>
    <row r="147" spans="1:21" ht="13.5" customHeight="1" outlineLevel="2">
      <c r="A147" s="115">
        <v>7</v>
      </c>
      <c r="B147" s="114" t="s">
        <v>422</v>
      </c>
      <c r="C147" s="114" t="s">
        <v>671</v>
      </c>
      <c r="D147" s="120" t="s">
        <v>805</v>
      </c>
      <c r="E147" s="114" t="s">
        <v>806</v>
      </c>
      <c r="F147" s="116" t="s">
        <v>807</v>
      </c>
      <c r="G147" s="116" t="s">
        <v>135</v>
      </c>
      <c r="H147" s="114" t="s">
        <v>119</v>
      </c>
      <c r="I147" s="117">
        <v>1138350</v>
      </c>
      <c r="J147" s="117">
        <v>297618.36</v>
      </c>
      <c r="K147" s="117">
        <v>101280.06</v>
      </c>
      <c r="L147" s="117">
        <v>196338.3</v>
      </c>
      <c r="M147" s="117">
        <v>20267807.295</v>
      </c>
      <c r="N147" s="117">
        <v>7949234.968</v>
      </c>
      <c r="O147" s="117">
        <v>15989789.055</v>
      </c>
      <c r="P147" s="117">
        <v>196338.3</v>
      </c>
      <c r="Q147" s="118" t="s">
        <v>1023</v>
      </c>
      <c r="R147" s="119" t="s">
        <v>1024</v>
      </c>
      <c r="S147" s="119" t="s">
        <v>187</v>
      </c>
      <c r="T147" s="119" t="s">
        <v>225</v>
      </c>
      <c r="U147" s="119" t="s">
        <v>182</v>
      </c>
    </row>
    <row r="148" spans="1:21" ht="13.5" customHeight="1" outlineLevel="2">
      <c r="A148" s="115">
        <v>8</v>
      </c>
      <c r="B148" s="114" t="s">
        <v>422</v>
      </c>
      <c r="C148" s="114" t="s">
        <v>671</v>
      </c>
      <c r="D148" s="120" t="s">
        <v>791</v>
      </c>
      <c r="E148" s="114" t="s">
        <v>792</v>
      </c>
      <c r="F148" s="116" t="s">
        <v>793</v>
      </c>
      <c r="G148" s="116" t="s">
        <v>567</v>
      </c>
      <c r="H148" s="114" t="s">
        <v>119</v>
      </c>
      <c r="I148" s="117">
        <v>570000</v>
      </c>
      <c r="J148" s="117">
        <v>570000</v>
      </c>
      <c r="K148" s="117">
        <v>161746</v>
      </c>
      <c r="L148" s="117">
        <v>408254</v>
      </c>
      <c r="M148" s="117">
        <v>38816994.214</v>
      </c>
      <c r="N148" s="117">
        <v>11710459.124</v>
      </c>
      <c r="O148" s="117">
        <v>33248201.4</v>
      </c>
      <c r="P148" s="117">
        <v>408254</v>
      </c>
      <c r="Q148" s="118" t="s">
        <v>1023</v>
      </c>
      <c r="R148" s="119" t="s">
        <v>1024</v>
      </c>
      <c r="S148" s="119" t="s">
        <v>206</v>
      </c>
      <c r="T148" s="119" t="s">
        <v>340</v>
      </c>
      <c r="U148" s="119" t="s">
        <v>182</v>
      </c>
    </row>
    <row r="149" spans="1:21" ht="13.5" customHeight="1" outlineLevel="2">
      <c r="A149" s="115">
        <v>9</v>
      </c>
      <c r="B149" s="114" t="s">
        <v>422</v>
      </c>
      <c r="C149" s="114" t="s">
        <v>671</v>
      </c>
      <c r="D149" s="120" t="s">
        <v>808</v>
      </c>
      <c r="E149" s="114" t="s">
        <v>809</v>
      </c>
      <c r="F149" s="116" t="s">
        <v>810</v>
      </c>
      <c r="G149" s="116" t="s">
        <v>811</v>
      </c>
      <c r="H149" s="114" t="s">
        <v>119</v>
      </c>
      <c r="I149" s="117">
        <v>1684040</v>
      </c>
      <c r="J149" s="117">
        <v>1297702</v>
      </c>
      <c r="K149" s="117">
        <v>1297702</v>
      </c>
      <c r="L149" s="117" t="s">
        <v>118</v>
      </c>
      <c r="M149" s="117">
        <v>88373493.028</v>
      </c>
      <c r="N149" s="117">
        <v>101283318.91</v>
      </c>
      <c r="O149" s="117" t="s">
        <v>118</v>
      </c>
      <c r="P149" s="117"/>
      <c r="Q149" s="118" t="s">
        <v>1022</v>
      </c>
      <c r="R149" s="119" t="s">
        <v>131</v>
      </c>
      <c r="S149" s="119" t="s">
        <v>131</v>
      </c>
      <c r="T149" s="119" t="s">
        <v>132</v>
      </c>
      <c r="U149" s="119" t="s">
        <v>182</v>
      </c>
    </row>
    <row r="150" spans="1:21" ht="13.5" customHeight="1" outlineLevel="2">
      <c r="A150" s="115">
        <v>10</v>
      </c>
      <c r="B150" s="114" t="s">
        <v>422</v>
      </c>
      <c r="C150" s="114" t="s">
        <v>671</v>
      </c>
      <c r="D150" s="120" t="s">
        <v>812</v>
      </c>
      <c r="E150" s="114" t="s">
        <v>813</v>
      </c>
      <c r="F150" s="116" t="s">
        <v>814</v>
      </c>
      <c r="G150" s="116" t="s">
        <v>815</v>
      </c>
      <c r="H150" s="114" t="s">
        <v>119</v>
      </c>
      <c r="I150" s="117">
        <v>440000</v>
      </c>
      <c r="J150" s="117">
        <v>359342.42</v>
      </c>
      <c r="K150" s="117">
        <v>40366.53</v>
      </c>
      <c r="L150" s="117">
        <v>318975.89</v>
      </c>
      <c r="M150" s="117">
        <v>24471215.155</v>
      </c>
      <c r="N150" s="117">
        <v>3138118.328</v>
      </c>
      <c r="O150" s="117">
        <v>25977393.075</v>
      </c>
      <c r="P150" s="117">
        <v>318975.89</v>
      </c>
      <c r="Q150" s="118" t="s">
        <v>1023</v>
      </c>
      <c r="R150" s="119" t="s">
        <v>1024</v>
      </c>
      <c r="S150" s="119" t="s">
        <v>206</v>
      </c>
      <c r="T150" s="119" t="s">
        <v>1064</v>
      </c>
      <c r="U150" s="119" t="s">
        <v>182</v>
      </c>
    </row>
    <row r="151" spans="1:21" ht="13.5" customHeight="1" outlineLevel="2">
      <c r="A151" s="115">
        <v>11</v>
      </c>
      <c r="B151" s="114" t="s">
        <v>422</v>
      </c>
      <c r="C151" s="114" t="s">
        <v>671</v>
      </c>
      <c r="D151" s="120" t="s">
        <v>794</v>
      </c>
      <c r="E151" s="114" t="s">
        <v>795</v>
      </c>
      <c r="F151" s="116" t="s">
        <v>796</v>
      </c>
      <c r="G151" s="116" t="s">
        <v>123</v>
      </c>
      <c r="H151" s="114" t="s">
        <v>119</v>
      </c>
      <c r="I151" s="117">
        <v>750000</v>
      </c>
      <c r="J151" s="117">
        <v>283789</v>
      </c>
      <c r="K151" s="117">
        <v>270576.11</v>
      </c>
      <c r="L151" s="117">
        <v>13212.89</v>
      </c>
      <c r="M151" s="117">
        <v>19326028.02</v>
      </c>
      <c r="N151" s="117">
        <v>20074016.117</v>
      </c>
      <c r="O151" s="117">
        <v>1076057.62</v>
      </c>
      <c r="P151" s="117">
        <v>13212.89</v>
      </c>
      <c r="Q151" s="118" t="s">
        <v>1023</v>
      </c>
      <c r="R151" s="119" t="s">
        <v>1024</v>
      </c>
      <c r="S151" s="119" t="s">
        <v>206</v>
      </c>
      <c r="T151" s="119" t="s">
        <v>340</v>
      </c>
      <c r="U151" s="119" t="s">
        <v>182</v>
      </c>
    </row>
    <row r="152" spans="1:21" ht="13.5" customHeight="1" outlineLevel="2">
      <c r="A152" s="115">
        <v>12</v>
      </c>
      <c r="B152" s="114" t="s">
        <v>422</v>
      </c>
      <c r="C152" s="114" t="s">
        <v>671</v>
      </c>
      <c r="D152" s="120" t="s">
        <v>816</v>
      </c>
      <c r="E152" s="114" t="s">
        <v>817</v>
      </c>
      <c r="F152" s="116" t="s">
        <v>818</v>
      </c>
      <c r="G152" s="116" t="s">
        <v>123</v>
      </c>
      <c r="H152" s="114" t="s">
        <v>119</v>
      </c>
      <c r="I152" s="117">
        <v>990000</v>
      </c>
      <c r="J152" s="117">
        <v>238600</v>
      </c>
      <c r="K152" s="117">
        <v>155200</v>
      </c>
      <c r="L152" s="117">
        <v>83400</v>
      </c>
      <c r="M152" s="117">
        <v>16248657.578</v>
      </c>
      <c r="N152" s="117">
        <v>12254886.88</v>
      </c>
      <c r="O152" s="117">
        <v>6792095.109</v>
      </c>
      <c r="P152" s="117">
        <v>83400</v>
      </c>
      <c r="Q152" s="118" t="s">
        <v>1023</v>
      </c>
      <c r="R152" s="119" t="s">
        <v>1024</v>
      </c>
      <c r="S152" s="119" t="s">
        <v>347</v>
      </c>
      <c r="T152" s="119" t="s">
        <v>819</v>
      </c>
      <c r="U152" s="119" t="s">
        <v>182</v>
      </c>
    </row>
    <row r="153" spans="1:21" ht="13.5" customHeight="1" outlineLevel="2">
      <c r="A153" s="115">
        <v>13</v>
      </c>
      <c r="B153" s="114" t="s">
        <v>422</v>
      </c>
      <c r="C153" s="114" t="s">
        <v>120</v>
      </c>
      <c r="D153" s="120" t="s">
        <v>427</v>
      </c>
      <c r="E153" s="114" t="s">
        <v>428</v>
      </c>
      <c r="F153" s="116" t="s">
        <v>429</v>
      </c>
      <c r="G153" s="116" t="s">
        <v>430</v>
      </c>
      <c r="H153" s="114" t="s">
        <v>177</v>
      </c>
      <c r="I153" s="117">
        <v>12735856.59</v>
      </c>
      <c r="J153" s="117">
        <v>5958410.185</v>
      </c>
      <c r="K153" s="117">
        <v>0</v>
      </c>
      <c r="L153" s="117">
        <v>5687593.361</v>
      </c>
      <c r="M153" s="117">
        <v>405767673.101</v>
      </c>
      <c r="N153" s="117">
        <v>0</v>
      </c>
      <c r="O153" s="117">
        <v>463197542.561</v>
      </c>
      <c r="P153" s="117">
        <v>3664143.41</v>
      </c>
      <c r="Q153" s="118" t="s">
        <v>1023</v>
      </c>
      <c r="R153" s="119" t="s">
        <v>1024</v>
      </c>
      <c r="S153" s="119" t="s">
        <v>216</v>
      </c>
      <c r="T153" s="119" t="s">
        <v>278</v>
      </c>
      <c r="U153" s="119" t="s">
        <v>182</v>
      </c>
    </row>
    <row r="154" spans="1:21" ht="13.5" customHeight="1" outlineLevel="2">
      <c r="A154" s="115">
        <v>14</v>
      </c>
      <c r="B154" s="114" t="s">
        <v>422</v>
      </c>
      <c r="C154" s="114" t="s">
        <v>120</v>
      </c>
      <c r="D154" s="120" t="s">
        <v>435</v>
      </c>
      <c r="E154" s="114" t="s">
        <v>436</v>
      </c>
      <c r="F154" s="116" t="s">
        <v>408</v>
      </c>
      <c r="G154" s="116" t="s">
        <v>135</v>
      </c>
      <c r="H154" s="114" t="s">
        <v>177</v>
      </c>
      <c r="I154" s="117">
        <v>6900000</v>
      </c>
      <c r="J154" s="117">
        <v>494902.523</v>
      </c>
      <c r="K154" s="117">
        <v>429700</v>
      </c>
      <c r="L154" s="117">
        <v>31488.398</v>
      </c>
      <c r="M154" s="117">
        <v>33702856.77</v>
      </c>
      <c r="N154" s="117">
        <v>34556302.12</v>
      </c>
      <c r="O154" s="117">
        <v>2564414.819</v>
      </c>
      <c r="P154" s="117">
        <v>20285.91</v>
      </c>
      <c r="Q154" s="118" t="s">
        <v>1022</v>
      </c>
      <c r="R154" s="119" t="s">
        <v>131</v>
      </c>
      <c r="S154" s="119" t="s">
        <v>131</v>
      </c>
      <c r="T154" s="119" t="s">
        <v>1064</v>
      </c>
      <c r="U154" s="119" t="s">
        <v>182</v>
      </c>
    </row>
    <row r="155" spans="1:21" ht="13.5" customHeight="1" outlineLevel="2">
      <c r="A155" s="115">
        <v>15</v>
      </c>
      <c r="B155" s="114" t="s">
        <v>422</v>
      </c>
      <c r="C155" s="114" t="s">
        <v>120</v>
      </c>
      <c r="D155" s="120" t="s">
        <v>437</v>
      </c>
      <c r="E155" s="114" t="s">
        <v>438</v>
      </c>
      <c r="F155" s="116" t="s">
        <v>439</v>
      </c>
      <c r="G155" s="116" t="s">
        <v>123</v>
      </c>
      <c r="H155" s="114" t="s">
        <v>177</v>
      </c>
      <c r="I155" s="117">
        <v>21300000</v>
      </c>
      <c r="J155" s="117">
        <v>6350715.518</v>
      </c>
      <c r="K155" s="117">
        <v>695540.19</v>
      </c>
      <c r="L155" s="117">
        <v>5363524.554</v>
      </c>
      <c r="M155" s="117">
        <v>432483662.307</v>
      </c>
      <c r="N155" s="117">
        <v>54453828.51</v>
      </c>
      <c r="O155" s="117">
        <v>436805382.37</v>
      </c>
      <c r="P155" s="117">
        <v>3455367.13</v>
      </c>
      <c r="Q155" s="118" t="s">
        <v>1023</v>
      </c>
      <c r="R155" s="119" t="s">
        <v>1024</v>
      </c>
      <c r="S155" s="119" t="s">
        <v>206</v>
      </c>
      <c r="T155" s="119" t="s">
        <v>225</v>
      </c>
      <c r="U155" s="119" t="s">
        <v>182</v>
      </c>
    </row>
    <row r="156" spans="1:21" ht="13.5" customHeight="1" outlineLevel="2">
      <c r="A156" s="115">
        <v>16</v>
      </c>
      <c r="B156" s="114" t="s">
        <v>422</v>
      </c>
      <c r="C156" s="114" t="s">
        <v>120</v>
      </c>
      <c r="D156" s="120" t="s">
        <v>440</v>
      </c>
      <c r="E156" s="114" t="s">
        <v>441</v>
      </c>
      <c r="F156" s="116" t="s">
        <v>408</v>
      </c>
      <c r="G156" s="116" t="s">
        <v>442</v>
      </c>
      <c r="H156" s="114" t="s">
        <v>177</v>
      </c>
      <c r="I156" s="117">
        <v>20700000</v>
      </c>
      <c r="J156" s="117">
        <v>26047323.878</v>
      </c>
      <c r="K156" s="117">
        <v>8642270.04</v>
      </c>
      <c r="L156" s="117">
        <v>16143327.905</v>
      </c>
      <c r="M156" s="117">
        <v>1773822491.688</v>
      </c>
      <c r="N156" s="117">
        <v>681775059.79</v>
      </c>
      <c r="O156" s="117">
        <v>1314712452.204</v>
      </c>
      <c r="P156" s="117">
        <v>10400087.49</v>
      </c>
      <c r="Q156" s="118" t="s">
        <v>1022</v>
      </c>
      <c r="R156" s="119" t="s">
        <v>131</v>
      </c>
      <c r="S156" s="119" t="s">
        <v>131</v>
      </c>
      <c r="T156" s="119" t="s">
        <v>132</v>
      </c>
      <c r="U156" s="119" t="s">
        <v>182</v>
      </c>
    </row>
    <row r="157" spans="1:21" ht="13.5" customHeight="1" outlineLevel="2">
      <c r="A157" s="115">
        <v>17</v>
      </c>
      <c r="B157" s="114" t="s">
        <v>422</v>
      </c>
      <c r="C157" s="114" t="s">
        <v>120</v>
      </c>
      <c r="D157" s="120" t="s">
        <v>443</v>
      </c>
      <c r="E157" s="114" t="s">
        <v>444</v>
      </c>
      <c r="F157" s="116" t="s">
        <v>445</v>
      </c>
      <c r="G157" s="116" t="s">
        <v>446</v>
      </c>
      <c r="H157" s="114" t="s">
        <v>177</v>
      </c>
      <c r="I157" s="117">
        <v>16100000</v>
      </c>
      <c r="J157" s="117">
        <v>6739291.787</v>
      </c>
      <c r="K157" s="117">
        <v>4929986</v>
      </c>
      <c r="L157" s="117">
        <v>1412462.935</v>
      </c>
      <c r="M157" s="117">
        <v>458945702.274</v>
      </c>
      <c r="N157" s="117">
        <v>384354173.24</v>
      </c>
      <c r="O157" s="117">
        <v>115030966.379</v>
      </c>
      <c r="P157" s="117">
        <v>909957.24</v>
      </c>
      <c r="Q157" s="118" t="s">
        <v>1023</v>
      </c>
      <c r="R157" s="119" t="s">
        <v>1024</v>
      </c>
      <c r="S157" s="119" t="s">
        <v>347</v>
      </c>
      <c r="T157" s="119" t="s">
        <v>278</v>
      </c>
      <c r="U157" s="119" t="s">
        <v>182</v>
      </c>
    </row>
    <row r="158" spans="1:21" ht="13.5" customHeight="1" outlineLevel="2">
      <c r="A158" s="115">
        <v>18</v>
      </c>
      <c r="B158" s="114" t="s">
        <v>422</v>
      </c>
      <c r="C158" s="114" t="s">
        <v>120</v>
      </c>
      <c r="D158" s="120" t="s">
        <v>447</v>
      </c>
      <c r="E158" s="114" t="s">
        <v>448</v>
      </c>
      <c r="F158" s="116" t="s">
        <v>449</v>
      </c>
      <c r="G158" s="116" t="s">
        <v>49</v>
      </c>
      <c r="H158" s="114" t="s">
        <v>177</v>
      </c>
      <c r="I158" s="117">
        <v>2700000</v>
      </c>
      <c r="J158" s="117">
        <v>2043326.858</v>
      </c>
      <c r="K158" s="117">
        <v>60569.54</v>
      </c>
      <c r="L158" s="117">
        <v>1884713.207</v>
      </c>
      <c r="M158" s="117">
        <v>139150538.293</v>
      </c>
      <c r="N158" s="117">
        <v>4986944.19</v>
      </c>
      <c r="O158" s="117">
        <v>153491023.477</v>
      </c>
      <c r="P158" s="117">
        <v>1214197.12</v>
      </c>
      <c r="Q158" s="118" t="s">
        <v>1023</v>
      </c>
      <c r="R158" s="119" t="s">
        <v>1024</v>
      </c>
      <c r="S158" s="119" t="s">
        <v>216</v>
      </c>
      <c r="T158" s="119" t="s">
        <v>450</v>
      </c>
      <c r="U158" s="119" t="s">
        <v>182</v>
      </c>
    </row>
    <row r="159" spans="1:21" ht="13.5" customHeight="1" outlineLevel="2">
      <c r="A159" s="115">
        <v>19</v>
      </c>
      <c r="B159" s="114" t="s">
        <v>422</v>
      </c>
      <c r="C159" s="114" t="s">
        <v>120</v>
      </c>
      <c r="D159" s="120" t="s">
        <v>451</v>
      </c>
      <c r="E159" s="114" t="s">
        <v>452</v>
      </c>
      <c r="F159" s="116" t="s">
        <v>449</v>
      </c>
      <c r="G159" s="116" t="s">
        <v>123</v>
      </c>
      <c r="H159" s="114" t="s">
        <v>177</v>
      </c>
      <c r="I159" s="117">
        <v>20200000</v>
      </c>
      <c r="J159" s="117">
        <v>11525320.398</v>
      </c>
      <c r="K159" s="117">
        <v>5500355.64</v>
      </c>
      <c r="L159" s="117">
        <v>5466381.337</v>
      </c>
      <c r="M159" s="117">
        <v>784874202.147</v>
      </c>
      <c r="N159" s="117">
        <v>424959229.4</v>
      </c>
      <c r="O159" s="117">
        <v>445182037.686</v>
      </c>
      <c r="P159" s="117">
        <v>3521631.01</v>
      </c>
      <c r="Q159" s="118" t="s">
        <v>1023</v>
      </c>
      <c r="R159" s="119" t="s">
        <v>1024</v>
      </c>
      <c r="S159" s="119" t="s">
        <v>164</v>
      </c>
      <c r="T159" s="119" t="s">
        <v>453</v>
      </c>
      <c r="U159" s="119" t="s">
        <v>182</v>
      </c>
    </row>
    <row r="160" spans="1:21" ht="13.5" customHeight="1" outlineLevel="2">
      <c r="A160" s="115">
        <v>20</v>
      </c>
      <c r="B160" s="114" t="s">
        <v>422</v>
      </c>
      <c r="C160" s="114" t="s">
        <v>120</v>
      </c>
      <c r="D160" s="120" t="s">
        <v>454</v>
      </c>
      <c r="E160" s="114" t="s">
        <v>455</v>
      </c>
      <c r="F160" s="116" t="s">
        <v>456</v>
      </c>
      <c r="G160" s="116" t="s">
        <v>244</v>
      </c>
      <c r="H160" s="114" t="s">
        <v>177</v>
      </c>
      <c r="I160" s="117">
        <v>91800000</v>
      </c>
      <c r="J160" s="117">
        <v>13934545.751</v>
      </c>
      <c r="K160" s="117">
        <v>11495276</v>
      </c>
      <c r="L160" s="117">
        <v>1326951.748</v>
      </c>
      <c r="M160" s="117">
        <v>948942424.194</v>
      </c>
      <c r="N160" s="117">
        <v>903416039.9</v>
      </c>
      <c r="O160" s="117">
        <v>108066936.218</v>
      </c>
      <c r="P160" s="117">
        <v>854867.99</v>
      </c>
      <c r="Q160" s="118" t="s">
        <v>1022</v>
      </c>
      <c r="R160" s="119" t="s">
        <v>131</v>
      </c>
      <c r="S160" s="119" t="s">
        <v>131</v>
      </c>
      <c r="T160" s="119" t="s">
        <v>132</v>
      </c>
      <c r="U160" s="119" t="s">
        <v>182</v>
      </c>
    </row>
    <row r="161" spans="1:21" ht="13.5" customHeight="1" outlineLevel="2">
      <c r="A161" s="115">
        <v>21</v>
      </c>
      <c r="B161" s="114" t="s">
        <v>422</v>
      </c>
      <c r="C161" s="114" t="s">
        <v>120</v>
      </c>
      <c r="D161" s="120" t="s">
        <v>457</v>
      </c>
      <c r="E161" s="114" t="s">
        <v>455</v>
      </c>
      <c r="F161" s="116" t="s">
        <v>345</v>
      </c>
      <c r="G161" s="116" t="s">
        <v>223</v>
      </c>
      <c r="H161" s="114" t="s">
        <v>177</v>
      </c>
      <c r="I161" s="117">
        <v>32500000</v>
      </c>
      <c r="J161" s="117">
        <v>52849550.177</v>
      </c>
      <c r="K161" s="117">
        <v>0</v>
      </c>
      <c r="L161" s="117">
        <v>50447475.315</v>
      </c>
      <c r="M161" s="117">
        <v>3599053830.641</v>
      </c>
      <c r="N161" s="117">
        <v>0</v>
      </c>
      <c r="O161" s="117">
        <v>4108441850.872</v>
      </c>
      <c r="P161" s="117">
        <v>32500000</v>
      </c>
      <c r="Q161" s="118" t="s">
        <v>1023</v>
      </c>
      <c r="R161" s="119" t="s">
        <v>1024</v>
      </c>
      <c r="S161" s="119" t="s">
        <v>187</v>
      </c>
      <c r="T161" s="119" t="s">
        <v>225</v>
      </c>
      <c r="U161" s="119" t="s">
        <v>182</v>
      </c>
    </row>
    <row r="162" spans="1:21" ht="13.5" customHeight="1" outlineLevel="2">
      <c r="A162" s="115">
        <v>22</v>
      </c>
      <c r="B162" s="114" t="s">
        <v>422</v>
      </c>
      <c r="C162" s="114" t="s">
        <v>120</v>
      </c>
      <c r="D162" s="120" t="s">
        <v>458</v>
      </c>
      <c r="E162" s="114" t="s">
        <v>455</v>
      </c>
      <c r="F162" s="116" t="s">
        <v>345</v>
      </c>
      <c r="G162" s="116" t="s">
        <v>223</v>
      </c>
      <c r="H162" s="114" t="s">
        <v>177</v>
      </c>
      <c r="I162" s="117">
        <v>16600000</v>
      </c>
      <c r="J162" s="117">
        <v>12128215.838</v>
      </c>
      <c r="K162" s="117">
        <v>9958105</v>
      </c>
      <c r="L162" s="117">
        <v>1534634.489</v>
      </c>
      <c r="M162" s="117">
        <v>825931375.481</v>
      </c>
      <c r="N162" s="117">
        <v>806400372.23</v>
      </c>
      <c r="O162" s="117">
        <v>124980616.403</v>
      </c>
      <c r="P162" s="117">
        <v>988664.36</v>
      </c>
      <c r="Q162" s="118" t="s">
        <v>1023</v>
      </c>
      <c r="R162" s="119" t="s">
        <v>1024</v>
      </c>
      <c r="S162" s="119" t="s">
        <v>187</v>
      </c>
      <c r="T162" s="119" t="s">
        <v>225</v>
      </c>
      <c r="U162" s="119" t="s">
        <v>182</v>
      </c>
    </row>
    <row r="163" spans="1:21" ht="13.5" customHeight="1" outlineLevel="2">
      <c r="A163" s="115">
        <v>23</v>
      </c>
      <c r="B163" s="114" t="s">
        <v>422</v>
      </c>
      <c r="C163" s="114" t="s">
        <v>120</v>
      </c>
      <c r="D163" s="120" t="s">
        <v>459</v>
      </c>
      <c r="E163" s="114" t="s">
        <v>460</v>
      </c>
      <c r="F163" s="116" t="s">
        <v>461</v>
      </c>
      <c r="G163" s="116" t="s">
        <v>123</v>
      </c>
      <c r="H163" s="114" t="s">
        <v>177</v>
      </c>
      <c r="I163" s="117">
        <v>168100000</v>
      </c>
      <c r="J163" s="117">
        <v>31155934.533</v>
      </c>
      <c r="K163" s="117">
        <v>25874898.99</v>
      </c>
      <c r="L163" s="117">
        <v>2863424.512</v>
      </c>
      <c r="M163" s="117">
        <v>2121718825.458</v>
      </c>
      <c r="N163" s="117">
        <v>2029247445.34</v>
      </c>
      <c r="O163" s="117">
        <v>233197261.714</v>
      </c>
      <c r="P163" s="117">
        <v>1844716.63</v>
      </c>
      <c r="Q163" s="118" t="s">
        <v>1023</v>
      </c>
      <c r="R163" s="119" t="s">
        <v>1024</v>
      </c>
      <c r="S163" s="119" t="s">
        <v>187</v>
      </c>
      <c r="T163" s="119" t="s">
        <v>225</v>
      </c>
      <c r="U163" s="119" t="s">
        <v>182</v>
      </c>
    </row>
    <row r="164" spans="1:21" ht="13.5" customHeight="1" outlineLevel="2">
      <c r="A164" s="115">
        <v>24</v>
      </c>
      <c r="B164" s="114" t="s">
        <v>422</v>
      </c>
      <c r="C164" s="114" t="s">
        <v>120</v>
      </c>
      <c r="D164" s="120" t="s">
        <v>462</v>
      </c>
      <c r="E164" s="114" t="s">
        <v>463</v>
      </c>
      <c r="F164" s="116" t="s">
        <v>396</v>
      </c>
      <c r="G164" s="116" t="s">
        <v>254</v>
      </c>
      <c r="H164" s="114" t="s">
        <v>177</v>
      </c>
      <c r="I164" s="117">
        <v>105900000</v>
      </c>
      <c r="J164" s="117">
        <v>32409029.809</v>
      </c>
      <c r="K164" s="117">
        <v>16939354.15</v>
      </c>
      <c r="L164" s="117">
        <v>13934359.065</v>
      </c>
      <c r="M164" s="117">
        <v>2207054601.048</v>
      </c>
      <c r="N164" s="117">
        <v>1331010435.81</v>
      </c>
      <c r="O164" s="117">
        <v>1134814053.395</v>
      </c>
      <c r="P164" s="117">
        <v>8976993.73</v>
      </c>
      <c r="Q164" s="118" t="s">
        <v>1023</v>
      </c>
      <c r="R164" s="119" t="s">
        <v>1024</v>
      </c>
      <c r="S164" s="119" t="s">
        <v>124</v>
      </c>
      <c r="T164" s="119" t="s">
        <v>299</v>
      </c>
      <c r="U164" s="119" t="s">
        <v>182</v>
      </c>
    </row>
    <row r="165" spans="1:21" ht="13.5" customHeight="1" outlineLevel="2">
      <c r="A165" s="115">
        <v>25</v>
      </c>
      <c r="B165" s="114" t="s">
        <v>422</v>
      </c>
      <c r="C165" s="114" t="s">
        <v>120</v>
      </c>
      <c r="D165" s="120" t="s">
        <v>464</v>
      </c>
      <c r="E165" s="114" t="s">
        <v>465</v>
      </c>
      <c r="F165" s="116" t="s">
        <v>466</v>
      </c>
      <c r="G165" s="116" t="s">
        <v>446</v>
      </c>
      <c r="H165" s="114" t="s">
        <v>177</v>
      </c>
      <c r="I165" s="117">
        <v>36900000</v>
      </c>
      <c r="J165" s="117">
        <v>22288568.333</v>
      </c>
      <c r="K165" s="117">
        <v>5868628.46</v>
      </c>
      <c r="L165" s="117">
        <v>15304373.678</v>
      </c>
      <c r="M165" s="117">
        <v>1517851277.271</v>
      </c>
      <c r="N165" s="117">
        <v>455935193.42</v>
      </c>
      <c r="O165" s="117">
        <v>1246388028.897</v>
      </c>
      <c r="P165" s="117">
        <v>9859604.3</v>
      </c>
      <c r="Q165" s="118" t="s">
        <v>1023</v>
      </c>
      <c r="R165" s="119" t="s">
        <v>1024</v>
      </c>
      <c r="S165" s="119" t="s">
        <v>206</v>
      </c>
      <c r="T165" s="119" t="s">
        <v>225</v>
      </c>
      <c r="U165" s="119" t="s">
        <v>182</v>
      </c>
    </row>
    <row r="166" spans="1:21" ht="13.5" customHeight="1" outlineLevel="2">
      <c r="A166" s="115">
        <v>26</v>
      </c>
      <c r="B166" s="114" t="s">
        <v>422</v>
      </c>
      <c r="C166" s="114" t="s">
        <v>120</v>
      </c>
      <c r="D166" s="120" t="s">
        <v>467</v>
      </c>
      <c r="E166" s="114" t="s">
        <v>468</v>
      </c>
      <c r="F166" s="116" t="s">
        <v>469</v>
      </c>
      <c r="G166" s="116" t="s">
        <v>123</v>
      </c>
      <c r="H166" s="114" t="s">
        <v>177</v>
      </c>
      <c r="I166" s="117">
        <v>41000000</v>
      </c>
      <c r="J166" s="117">
        <v>8893246.95</v>
      </c>
      <c r="K166" s="117">
        <v>5398539.24</v>
      </c>
      <c r="L166" s="117">
        <v>3019543.973</v>
      </c>
      <c r="M166" s="117">
        <v>605630026.996</v>
      </c>
      <c r="N166" s="117">
        <v>423461328.04</v>
      </c>
      <c r="O166" s="117">
        <v>245911628.898</v>
      </c>
      <c r="P166" s="117">
        <v>1945294.16</v>
      </c>
      <c r="Q166" s="118" t="s">
        <v>1023</v>
      </c>
      <c r="R166" s="119" t="s">
        <v>1024</v>
      </c>
      <c r="S166" s="119" t="s">
        <v>405</v>
      </c>
      <c r="T166" s="119" t="s">
        <v>387</v>
      </c>
      <c r="U166" s="119" t="s">
        <v>182</v>
      </c>
    </row>
    <row r="167" spans="1:21" ht="13.5" customHeight="1" outlineLevel="2">
      <c r="A167" s="115">
        <v>27</v>
      </c>
      <c r="B167" s="114" t="s">
        <v>422</v>
      </c>
      <c r="C167" s="114" t="s">
        <v>120</v>
      </c>
      <c r="D167" s="120" t="s">
        <v>470</v>
      </c>
      <c r="E167" s="114" t="s">
        <v>471</v>
      </c>
      <c r="F167" s="116" t="s">
        <v>472</v>
      </c>
      <c r="G167" s="116" t="s">
        <v>123</v>
      </c>
      <c r="H167" s="114" t="s">
        <v>177</v>
      </c>
      <c r="I167" s="117">
        <v>25300000</v>
      </c>
      <c r="J167" s="117">
        <v>8556850.765</v>
      </c>
      <c r="K167" s="117">
        <v>6674066.01</v>
      </c>
      <c r="L167" s="117">
        <v>1457086.832</v>
      </c>
      <c r="M167" s="117">
        <v>582721450.26</v>
      </c>
      <c r="N167" s="117">
        <v>512607515.74</v>
      </c>
      <c r="O167" s="117">
        <v>118665136.023</v>
      </c>
      <c r="P167" s="117">
        <v>938705.49</v>
      </c>
      <c r="Q167" s="118" t="s">
        <v>1023</v>
      </c>
      <c r="R167" s="119" t="s">
        <v>1024</v>
      </c>
      <c r="S167" s="119" t="s">
        <v>347</v>
      </c>
      <c r="T167" s="119" t="s">
        <v>1064</v>
      </c>
      <c r="U167" s="119" t="s">
        <v>182</v>
      </c>
    </row>
    <row r="168" spans="1:21" ht="13.5" customHeight="1" outlineLevel="2">
      <c r="A168" s="115">
        <v>28</v>
      </c>
      <c r="B168" s="114" t="s">
        <v>422</v>
      </c>
      <c r="C168" s="114" t="s">
        <v>120</v>
      </c>
      <c r="D168" s="120" t="s">
        <v>473</v>
      </c>
      <c r="E168" s="114" t="s">
        <v>474</v>
      </c>
      <c r="F168" s="116" t="s">
        <v>400</v>
      </c>
      <c r="G168" s="116" t="s">
        <v>123</v>
      </c>
      <c r="H168" s="114" t="s">
        <v>177</v>
      </c>
      <c r="I168" s="117">
        <v>53500000</v>
      </c>
      <c r="J168" s="117">
        <v>64758864.788</v>
      </c>
      <c r="K168" s="117">
        <v>3459677.64</v>
      </c>
      <c r="L168" s="117">
        <v>58352243.443</v>
      </c>
      <c r="M168" s="117">
        <v>4410078034.788</v>
      </c>
      <c r="N168" s="117">
        <v>275877214.24</v>
      </c>
      <c r="O168" s="117">
        <v>4752206082.771</v>
      </c>
      <c r="P168" s="117">
        <v>37592523.71</v>
      </c>
      <c r="Q168" s="118" t="s">
        <v>1023</v>
      </c>
      <c r="R168" s="119" t="s">
        <v>1024</v>
      </c>
      <c r="S168" s="119" t="s">
        <v>206</v>
      </c>
      <c r="T168" s="119" t="s">
        <v>401</v>
      </c>
      <c r="U168" s="119" t="s">
        <v>182</v>
      </c>
    </row>
    <row r="169" spans="1:21" ht="13.5" customHeight="1" outlineLevel="2">
      <c r="A169" s="115">
        <v>29</v>
      </c>
      <c r="B169" s="114" t="s">
        <v>422</v>
      </c>
      <c r="C169" s="114" t="s">
        <v>120</v>
      </c>
      <c r="D169" s="120" t="s">
        <v>475</v>
      </c>
      <c r="E169" s="114" t="s">
        <v>476</v>
      </c>
      <c r="F169" s="116" t="s">
        <v>477</v>
      </c>
      <c r="G169" s="116" t="s">
        <v>254</v>
      </c>
      <c r="H169" s="114" t="s">
        <v>177</v>
      </c>
      <c r="I169" s="117">
        <v>56600000</v>
      </c>
      <c r="J169" s="117">
        <v>61003178.144</v>
      </c>
      <c r="K169" s="117">
        <v>16502072.81</v>
      </c>
      <c r="L169" s="117">
        <v>41620647.046</v>
      </c>
      <c r="M169" s="117">
        <v>4154315812.444</v>
      </c>
      <c r="N169" s="117">
        <v>1227865261.45</v>
      </c>
      <c r="O169" s="117">
        <v>3389585050.955</v>
      </c>
      <c r="P169" s="117">
        <v>26813453.41</v>
      </c>
      <c r="Q169" s="118" t="s">
        <v>1023</v>
      </c>
      <c r="R169" s="119" t="s">
        <v>1024</v>
      </c>
      <c r="S169" s="119" t="s">
        <v>206</v>
      </c>
      <c r="T169" s="119" t="s">
        <v>225</v>
      </c>
      <c r="U169" s="119" t="s">
        <v>182</v>
      </c>
    </row>
    <row r="170" spans="1:21" ht="13.5" customHeight="1" outlineLevel="2">
      <c r="A170" s="115">
        <v>30</v>
      </c>
      <c r="B170" s="114" t="s">
        <v>422</v>
      </c>
      <c r="C170" s="114" t="s">
        <v>120</v>
      </c>
      <c r="D170" s="120" t="s">
        <v>478</v>
      </c>
      <c r="E170" s="114" t="s">
        <v>479</v>
      </c>
      <c r="F170" s="116" t="s">
        <v>306</v>
      </c>
      <c r="G170" s="116" t="s">
        <v>135</v>
      </c>
      <c r="H170" s="114" t="s">
        <v>177</v>
      </c>
      <c r="I170" s="117">
        <v>281800000</v>
      </c>
      <c r="J170" s="117">
        <v>26793960.451</v>
      </c>
      <c r="K170" s="117">
        <v>4995189.83</v>
      </c>
      <c r="L170" s="117">
        <v>20526895.815</v>
      </c>
      <c r="M170" s="117">
        <v>1824668434.753</v>
      </c>
      <c r="N170" s="117">
        <v>405690244.17</v>
      </c>
      <c r="O170" s="117">
        <v>1671710175.975</v>
      </c>
      <c r="P170" s="117">
        <v>13224132.82</v>
      </c>
      <c r="Q170" s="118" t="s">
        <v>1022</v>
      </c>
      <c r="R170" s="119" t="s">
        <v>131</v>
      </c>
      <c r="S170" s="119" t="s">
        <v>131</v>
      </c>
      <c r="T170" s="119" t="s">
        <v>132</v>
      </c>
      <c r="U170" s="119" t="s">
        <v>182</v>
      </c>
    </row>
    <row r="171" spans="1:21" ht="13.5" customHeight="1" outlineLevel="2">
      <c r="A171" s="115">
        <v>31</v>
      </c>
      <c r="B171" s="114" t="s">
        <v>422</v>
      </c>
      <c r="C171" s="114" t="s">
        <v>120</v>
      </c>
      <c r="D171" s="120" t="s">
        <v>480</v>
      </c>
      <c r="E171" s="114" t="s">
        <v>481</v>
      </c>
      <c r="F171" s="116" t="s">
        <v>482</v>
      </c>
      <c r="G171" s="116" t="s">
        <v>224</v>
      </c>
      <c r="H171" s="114" t="s">
        <v>177</v>
      </c>
      <c r="I171" s="117">
        <v>13904553.24</v>
      </c>
      <c r="J171" s="117">
        <v>155209.795</v>
      </c>
      <c r="K171" s="117">
        <v>0</v>
      </c>
      <c r="L171" s="117" t="s">
        <v>118</v>
      </c>
      <c r="M171" s="117">
        <v>10569785.452</v>
      </c>
      <c r="N171" s="117">
        <v>0</v>
      </c>
      <c r="O171" s="117" t="s">
        <v>118</v>
      </c>
      <c r="P171" s="117"/>
      <c r="Q171" s="118" t="s">
        <v>1023</v>
      </c>
      <c r="R171" s="119" t="s">
        <v>1024</v>
      </c>
      <c r="S171" s="119" t="s">
        <v>164</v>
      </c>
      <c r="T171" s="119" t="s">
        <v>483</v>
      </c>
      <c r="U171" s="119" t="s">
        <v>182</v>
      </c>
    </row>
    <row r="172" spans="1:21" ht="13.5" customHeight="1" outlineLevel="2">
      <c r="A172" s="115">
        <v>32</v>
      </c>
      <c r="B172" s="114" t="s">
        <v>422</v>
      </c>
      <c r="C172" s="114" t="s">
        <v>120</v>
      </c>
      <c r="D172" s="120" t="s">
        <v>484</v>
      </c>
      <c r="E172" s="114" t="s">
        <v>485</v>
      </c>
      <c r="F172" s="116" t="s">
        <v>486</v>
      </c>
      <c r="G172" s="116" t="s">
        <v>224</v>
      </c>
      <c r="H172" s="114" t="s">
        <v>177</v>
      </c>
      <c r="I172" s="117">
        <v>32899185.31</v>
      </c>
      <c r="J172" s="117">
        <v>1324.8</v>
      </c>
      <c r="K172" s="117">
        <v>0</v>
      </c>
      <c r="L172" s="117" t="s">
        <v>118</v>
      </c>
      <c r="M172" s="117">
        <v>90218.867</v>
      </c>
      <c r="N172" s="117">
        <v>0</v>
      </c>
      <c r="O172" s="117" t="s">
        <v>118</v>
      </c>
      <c r="P172" s="117"/>
      <c r="Q172" s="118" t="s">
        <v>1023</v>
      </c>
      <c r="R172" s="119" t="s">
        <v>1024</v>
      </c>
      <c r="S172" s="119" t="s">
        <v>164</v>
      </c>
      <c r="T172" s="119" t="s">
        <v>483</v>
      </c>
      <c r="U172" s="119" t="s">
        <v>182</v>
      </c>
    </row>
    <row r="173" spans="1:21" ht="13.5" customHeight="1" outlineLevel="2">
      <c r="A173" s="115">
        <v>33</v>
      </c>
      <c r="B173" s="114" t="s">
        <v>422</v>
      </c>
      <c r="C173" s="114" t="s">
        <v>120</v>
      </c>
      <c r="D173" s="120" t="s">
        <v>487</v>
      </c>
      <c r="E173" s="114" t="s">
        <v>488</v>
      </c>
      <c r="F173" s="116" t="s">
        <v>489</v>
      </c>
      <c r="G173" s="116" t="s">
        <v>490</v>
      </c>
      <c r="H173" s="114" t="s">
        <v>177</v>
      </c>
      <c r="I173" s="117">
        <v>15100000</v>
      </c>
      <c r="J173" s="117">
        <v>20152376.165</v>
      </c>
      <c r="K173" s="117">
        <v>2671843.46</v>
      </c>
      <c r="L173" s="117">
        <v>16527399.405</v>
      </c>
      <c r="M173" s="117">
        <v>1372376612.26</v>
      </c>
      <c r="N173" s="117">
        <v>210463120.93</v>
      </c>
      <c r="O173" s="117">
        <v>1345991231.057</v>
      </c>
      <c r="P173" s="117">
        <v>10647519.57</v>
      </c>
      <c r="Q173" s="118" t="s">
        <v>1023</v>
      </c>
      <c r="R173" s="119" t="s">
        <v>1024</v>
      </c>
      <c r="S173" s="119" t="s">
        <v>216</v>
      </c>
      <c r="T173" s="119" t="s">
        <v>261</v>
      </c>
      <c r="U173" s="119" t="s">
        <v>182</v>
      </c>
    </row>
    <row r="174" spans="1:21" ht="13.5" customHeight="1" outlineLevel="2">
      <c r="A174" s="115">
        <v>34</v>
      </c>
      <c r="B174" s="114" t="s">
        <v>422</v>
      </c>
      <c r="C174" s="114" t="s">
        <v>120</v>
      </c>
      <c r="D174" s="120" t="s">
        <v>491</v>
      </c>
      <c r="E174" s="114" t="s">
        <v>492</v>
      </c>
      <c r="F174" s="116" t="s">
        <v>493</v>
      </c>
      <c r="G174" s="116" t="s">
        <v>494</v>
      </c>
      <c r="H174" s="114" t="s">
        <v>177</v>
      </c>
      <c r="I174" s="117">
        <v>30350000</v>
      </c>
      <c r="J174" s="117">
        <v>48213238.503</v>
      </c>
      <c r="K174" s="117">
        <v>560673.62</v>
      </c>
      <c r="L174" s="117">
        <v>45454825.372</v>
      </c>
      <c r="M174" s="117">
        <v>3283321052.714</v>
      </c>
      <c r="N174" s="117">
        <v>44579957.06</v>
      </c>
      <c r="O174" s="117">
        <v>3701840492.872</v>
      </c>
      <c r="P174" s="117">
        <v>29283563.06</v>
      </c>
      <c r="Q174" s="118" t="s">
        <v>1023</v>
      </c>
      <c r="R174" s="119" t="s">
        <v>1024</v>
      </c>
      <c r="S174" s="119" t="s">
        <v>206</v>
      </c>
      <c r="T174" s="119" t="s">
        <v>340</v>
      </c>
      <c r="U174" s="119" t="s">
        <v>182</v>
      </c>
    </row>
    <row r="175" spans="1:21" ht="13.5" customHeight="1" outlineLevel="2">
      <c r="A175" s="115">
        <v>35</v>
      </c>
      <c r="B175" s="114" t="s">
        <v>422</v>
      </c>
      <c r="C175" s="114" t="s">
        <v>120</v>
      </c>
      <c r="D175" s="120" t="s">
        <v>495</v>
      </c>
      <c r="E175" s="114" t="s">
        <v>496</v>
      </c>
      <c r="F175" s="116" t="s">
        <v>325</v>
      </c>
      <c r="G175" s="116" t="s">
        <v>497</v>
      </c>
      <c r="H175" s="114" t="s">
        <v>177</v>
      </c>
      <c r="I175" s="117">
        <v>100100000</v>
      </c>
      <c r="J175" s="117">
        <v>159245130.475</v>
      </c>
      <c r="K175" s="117">
        <v>1822095.48</v>
      </c>
      <c r="L175" s="117">
        <v>150158434.611</v>
      </c>
      <c r="M175" s="117">
        <v>10844591769.007</v>
      </c>
      <c r="N175" s="117">
        <v>143373645.66</v>
      </c>
      <c r="O175" s="117">
        <v>12228901311.062</v>
      </c>
      <c r="P175" s="117">
        <v>96737232.03</v>
      </c>
      <c r="Q175" s="118" t="s">
        <v>1023</v>
      </c>
      <c r="R175" s="119" t="s">
        <v>1024</v>
      </c>
      <c r="S175" s="119" t="s">
        <v>405</v>
      </c>
      <c r="T175" s="119" t="s">
        <v>181</v>
      </c>
      <c r="U175" s="119" t="s">
        <v>182</v>
      </c>
    </row>
    <row r="176" spans="1:21" ht="13.5" customHeight="1" outlineLevel="2">
      <c r="A176" s="115">
        <v>36</v>
      </c>
      <c r="B176" s="114" t="s">
        <v>422</v>
      </c>
      <c r="C176" s="114" t="s">
        <v>120</v>
      </c>
      <c r="D176" s="120" t="s">
        <v>498</v>
      </c>
      <c r="E176" s="114" t="s">
        <v>499</v>
      </c>
      <c r="F176" s="116" t="s">
        <v>500</v>
      </c>
      <c r="G176" s="116" t="s">
        <v>346</v>
      </c>
      <c r="H176" s="114" t="s">
        <v>177</v>
      </c>
      <c r="I176" s="117">
        <v>15800000</v>
      </c>
      <c r="J176" s="117" t="s">
        <v>118</v>
      </c>
      <c r="K176" s="117">
        <v>1924621.17</v>
      </c>
      <c r="L176" s="117">
        <v>22533733.249</v>
      </c>
      <c r="M176" s="117" t="s">
        <v>118</v>
      </c>
      <c r="N176" s="117">
        <v>151566329.95</v>
      </c>
      <c r="O176" s="117">
        <v>1835146995.125</v>
      </c>
      <c r="P176" s="117">
        <v>14517006.57</v>
      </c>
      <c r="Q176" s="118" t="s">
        <v>1023</v>
      </c>
      <c r="R176" s="119" t="s">
        <v>1024</v>
      </c>
      <c r="S176" s="119" t="s">
        <v>191</v>
      </c>
      <c r="T176" s="119" t="s">
        <v>261</v>
      </c>
      <c r="U176" s="119" t="s">
        <v>182</v>
      </c>
    </row>
    <row r="177" spans="1:21" ht="13.5" customHeight="1" outlineLevel="2">
      <c r="A177" s="115">
        <v>37</v>
      </c>
      <c r="B177" s="114" t="s">
        <v>422</v>
      </c>
      <c r="C177" s="114" t="s">
        <v>120</v>
      </c>
      <c r="D177" s="120" t="s">
        <v>501</v>
      </c>
      <c r="E177" s="114" t="s">
        <v>502</v>
      </c>
      <c r="F177" s="116" t="s">
        <v>417</v>
      </c>
      <c r="G177" s="116" t="s">
        <v>503</v>
      </c>
      <c r="H177" s="114" t="s">
        <v>177</v>
      </c>
      <c r="I177" s="117">
        <v>23400000</v>
      </c>
      <c r="J177" s="117" t="s">
        <v>118</v>
      </c>
      <c r="K177" s="117">
        <v>1615000</v>
      </c>
      <c r="L177" s="117">
        <v>34712145.371</v>
      </c>
      <c r="M177" s="117" t="s">
        <v>118</v>
      </c>
      <c r="N177" s="117">
        <v>128399346.55</v>
      </c>
      <c r="O177" s="117">
        <v>2826956748.283</v>
      </c>
      <c r="P177" s="117">
        <v>22362758.84</v>
      </c>
      <c r="Q177" s="118" t="s">
        <v>1023</v>
      </c>
      <c r="R177" s="119" t="s">
        <v>1024</v>
      </c>
      <c r="S177" s="119" t="s">
        <v>405</v>
      </c>
      <c r="T177" s="119" t="s">
        <v>181</v>
      </c>
      <c r="U177" s="119" t="s">
        <v>182</v>
      </c>
    </row>
    <row r="178" spans="1:21" ht="13.5" customHeight="1" outlineLevel="2">
      <c r="A178" s="115">
        <v>38</v>
      </c>
      <c r="B178" s="114" t="s">
        <v>422</v>
      </c>
      <c r="C178" s="114" t="s">
        <v>120</v>
      </c>
      <c r="D178" s="120" t="s">
        <v>504</v>
      </c>
      <c r="E178" s="114" t="s">
        <v>505</v>
      </c>
      <c r="F178" s="116" t="s">
        <v>417</v>
      </c>
      <c r="G178" s="116" t="s">
        <v>326</v>
      </c>
      <c r="H178" s="114" t="s">
        <v>177</v>
      </c>
      <c r="I178" s="117">
        <v>18700000</v>
      </c>
      <c r="J178" s="117" t="s">
        <v>118</v>
      </c>
      <c r="K178" s="117">
        <v>0</v>
      </c>
      <c r="L178" s="117">
        <v>29026701.181</v>
      </c>
      <c r="M178" s="117" t="s">
        <v>118</v>
      </c>
      <c r="N178" s="117">
        <v>0</v>
      </c>
      <c r="O178" s="117">
        <v>2363934234.194</v>
      </c>
      <c r="P178" s="117">
        <v>18700000</v>
      </c>
      <c r="Q178" s="118" t="s">
        <v>1023</v>
      </c>
      <c r="R178" s="119" t="s">
        <v>1024</v>
      </c>
      <c r="S178" s="119" t="s">
        <v>140</v>
      </c>
      <c r="T178" s="119" t="s">
        <v>152</v>
      </c>
      <c r="U178" s="119" t="s">
        <v>182</v>
      </c>
    </row>
    <row r="179" spans="1:21" ht="13.5" customHeight="1" outlineLevel="2">
      <c r="A179" s="115">
        <v>39</v>
      </c>
      <c r="B179" s="114" t="s">
        <v>422</v>
      </c>
      <c r="C179" s="114" t="s">
        <v>120</v>
      </c>
      <c r="D179" s="120" t="s">
        <v>506</v>
      </c>
      <c r="E179" s="114" t="s">
        <v>505</v>
      </c>
      <c r="F179" s="116" t="s">
        <v>507</v>
      </c>
      <c r="G179" s="116" t="s">
        <v>326</v>
      </c>
      <c r="H179" s="114" t="s">
        <v>177</v>
      </c>
      <c r="I179" s="117">
        <v>32300000</v>
      </c>
      <c r="J179" s="117" t="s">
        <v>118</v>
      </c>
      <c r="K179" s="117">
        <v>2653875.27</v>
      </c>
      <c r="L179" s="117">
        <v>47401118.276</v>
      </c>
      <c r="M179" s="117" t="s">
        <v>118</v>
      </c>
      <c r="N179" s="117">
        <v>213845989.02</v>
      </c>
      <c r="O179" s="117">
        <v>3860346566.167</v>
      </c>
      <c r="P179" s="117">
        <v>30537431.94</v>
      </c>
      <c r="Q179" s="118" t="s">
        <v>1023</v>
      </c>
      <c r="R179" s="119" t="s">
        <v>1024</v>
      </c>
      <c r="S179" s="119" t="s">
        <v>140</v>
      </c>
      <c r="T179" s="119" t="s">
        <v>152</v>
      </c>
      <c r="U179" s="119" t="s">
        <v>182</v>
      </c>
    </row>
    <row r="180" spans="1:21" ht="13.5" customHeight="1" outlineLevel="2">
      <c r="A180" s="115">
        <v>40</v>
      </c>
      <c r="B180" s="114" t="s">
        <v>422</v>
      </c>
      <c r="C180" s="114" t="s">
        <v>120</v>
      </c>
      <c r="D180" s="120" t="s">
        <v>508</v>
      </c>
      <c r="E180" s="114" t="s">
        <v>509</v>
      </c>
      <c r="F180" s="116" t="s">
        <v>510</v>
      </c>
      <c r="G180" s="116" t="s">
        <v>287</v>
      </c>
      <c r="H180" s="114" t="s">
        <v>177</v>
      </c>
      <c r="I180" s="117">
        <v>321300000</v>
      </c>
      <c r="J180" s="117" t="s">
        <v>118</v>
      </c>
      <c r="K180" s="117">
        <v>484751736.58</v>
      </c>
      <c r="L180" s="117" t="s">
        <v>118</v>
      </c>
      <c r="M180" s="117" t="s">
        <v>118</v>
      </c>
      <c r="N180" s="117">
        <v>38963859787.94</v>
      </c>
      <c r="O180" s="117" t="s">
        <v>118</v>
      </c>
      <c r="P180" s="117"/>
      <c r="Q180" s="118" t="s">
        <v>1020</v>
      </c>
      <c r="R180" s="119" t="s">
        <v>273</v>
      </c>
      <c r="S180" s="119" t="s">
        <v>273</v>
      </c>
      <c r="T180" s="119" t="s">
        <v>225</v>
      </c>
      <c r="U180" s="119" t="s">
        <v>182</v>
      </c>
    </row>
    <row r="181" spans="1:21" ht="13.5" customHeight="1" outlineLevel="2">
      <c r="A181" s="115">
        <v>41</v>
      </c>
      <c r="B181" s="114" t="s">
        <v>422</v>
      </c>
      <c r="C181" s="114" t="s">
        <v>120</v>
      </c>
      <c r="D181" s="120" t="s">
        <v>1092</v>
      </c>
      <c r="E181" s="114" t="s">
        <v>1093</v>
      </c>
      <c r="F181" s="116" t="s">
        <v>1094</v>
      </c>
      <c r="G181" s="116" t="s">
        <v>326</v>
      </c>
      <c r="H181" s="114" t="s">
        <v>177</v>
      </c>
      <c r="I181" s="117">
        <v>234100000</v>
      </c>
      <c r="J181" s="117" t="s">
        <v>118</v>
      </c>
      <c r="K181" s="117">
        <v>122500000</v>
      </c>
      <c r="L181" s="117">
        <v>239923598.121</v>
      </c>
      <c r="M181" s="117" t="s">
        <v>118</v>
      </c>
      <c r="N181" s="117">
        <v>9916368000</v>
      </c>
      <c r="O181" s="117">
        <v>19539375268.616</v>
      </c>
      <c r="P181" s="117">
        <v>154567040.08</v>
      </c>
      <c r="Q181" s="118" t="s">
        <v>1020</v>
      </c>
      <c r="R181" s="119" t="s">
        <v>273</v>
      </c>
      <c r="S181" s="119" t="s">
        <v>273</v>
      </c>
      <c r="T181" s="119" t="s">
        <v>340</v>
      </c>
      <c r="U181" s="119" t="s">
        <v>182</v>
      </c>
    </row>
    <row r="182" spans="1:21" ht="13.5" customHeight="1" outlineLevel="2">
      <c r="A182" s="115">
        <v>42</v>
      </c>
      <c r="B182" s="114" t="s">
        <v>422</v>
      </c>
      <c r="C182" s="114" t="s">
        <v>120</v>
      </c>
      <c r="D182" s="120" t="s">
        <v>1095</v>
      </c>
      <c r="E182" s="114" t="s">
        <v>1096</v>
      </c>
      <c r="F182" s="116" t="s">
        <v>1094</v>
      </c>
      <c r="G182" s="116" t="s">
        <v>326</v>
      </c>
      <c r="H182" s="114" t="s">
        <v>177</v>
      </c>
      <c r="I182" s="117">
        <v>200600000</v>
      </c>
      <c r="J182" s="117" t="s">
        <v>118</v>
      </c>
      <c r="K182" s="117">
        <v>102025500</v>
      </c>
      <c r="L182" s="117">
        <v>208556672.104</v>
      </c>
      <c r="M182" s="117" t="s">
        <v>118</v>
      </c>
      <c r="N182" s="117">
        <v>8259005263.65</v>
      </c>
      <c r="O182" s="117">
        <v>16984853148.758</v>
      </c>
      <c r="P182" s="117">
        <v>134359386.69</v>
      </c>
      <c r="Q182" s="118" t="s">
        <v>1020</v>
      </c>
      <c r="R182" s="119" t="s">
        <v>273</v>
      </c>
      <c r="S182" s="119" t="s">
        <v>273</v>
      </c>
      <c r="T182" s="119" t="s">
        <v>387</v>
      </c>
      <c r="U182" s="119" t="s">
        <v>182</v>
      </c>
    </row>
    <row r="183" spans="1:21" ht="13.5" customHeight="1" outlineLevel="2">
      <c r="A183" s="115">
        <v>43</v>
      </c>
      <c r="B183" s="114" t="s">
        <v>422</v>
      </c>
      <c r="C183" s="114" t="s">
        <v>120</v>
      </c>
      <c r="D183" s="120" t="s">
        <v>50</v>
      </c>
      <c r="E183" s="114" t="s">
        <v>51</v>
      </c>
      <c r="F183" s="116" t="s">
        <v>52</v>
      </c>
      <c r="G183" s="116" t="s">
        <v>224</v>
      </c>
      <c r="H183" s="114" t="s">
        <v>119</v>
      </c>
      <c r="I183" s="117">
        <v>607000</v>
      </c>
      <c r="J183" s="117">
        <v>52155.03</v>
      </c>
      <c r="K183" s="117">
        <v>0</v>
      </c>
      <c r="L183" s="117">
        <v>52155.03</v>
      </c>
      <c r="M183" s="117">
        <v>3551757.014</v>
      </c>
      <c r="N183" s="117">
        <v>0</v>
      </c>
      <c r="O183" s="117">
        <v>4247505.086</v>
      </c>
      <c r="P183" s="117">
        <v>52155.03</v>
      </c>
      <c r="Q183" s="118" t="s">
        <v>1023</v>
      </c>
      <c r="R183" s="119" t="s">
        <v>1024</v>
      </c>
      <c r="S183" s="119" t="s">
        <v>191</v>
      </c>
      <c r="T183" s="119" t="s">
        <v>261</v>
      </c>
      <c r="U183" s="119" t="s">
        <v>182</v>
      </c>
    </row>
    <row r="184" spans="1:21" ht="13.5" customHeight="1" outlineLevel="1">
      <c r="A184" s="115"/>
      <c r="B184" s="244" t="s">
        <v>1222</v>
      </c>
      <c r="C184" s="114"/>
      <c r="D184" s="120"/>
      <c r="E184" s="114"/>
      <c r="F184" s="116"/>
      <c r="G184" s="116"/>
      <c r="H184" s="114"/>
      <c r="I184" s="117"/>
      <c r="J184" s="117">
        <f aca="true" t="shared" si="9" ref="J184:P184">SUBTOTAL(9,J141:J183)</f>
        <v>629051917.9649999</v>
      </c>
      <c r="K184" s="117">
        <f t="shared" si="9"/>
        <v>852886370.701</v>
      </c>
      <c r="L184" s="117">
        <f t="shared" si="9"/>
        <v>1043078531.147</v>
      </c>
      <c r="M184" s="117">
        <f t="shared" si="9"/>
        <v>42838429228.510994</v>
      </c>
      <c r="N184" s="117">
        <f t="shared" si="9"/>
        <v>68377636793.66401</v>
      </c>
      <c r="O184" s="117">
        <f t="shared" si="9"/>
        <v>84948304436.79599</v>
      </c>
      <c r="P184" s="117">
        <f t="shared" si="9"/>
        <v>672837863.3899999</v>
      </c>
      <c r="Q184" s="118"/>
      <c r="R184" s="119"/>
      <c r="S184" s="119"/>
      <c r="T184" s="119"/>
      <c r="U184" s="119"/>
    </row>
    <row r="185" spans="1:21" ht="13.5" customHeight="1" outlineLevel="2">
      <c r="A185" s="115">
        <v>1</v>
      </c>
      <c r="B185" s="114" t="s">
        <v>512</v>
      </c>
      <c r="C185" s="114" t="s">
        <v>671</v>
      </c>
      <c r="D185" s="120" t="s">
        <v>820</v>
      </c>
      <c r="E185" s="114" t="s">
        <v>821</v>
      </c>
      <c r="F185" s="116" t="s">
        <v>822</v>
      </c>
      <c r="G185" s="116" t="s">
        <v>811</v>
      </c>
      <c r="H185" s="114" t="s">
        <v>511</v>
      </c>
      <c r="I185" s="117">
        <v>200000</v>
      </c>
      <c r="J185" s="117">
        <v>325228.001</v>
      </c>
      <c r="K185" s="117" t="s">
        <v>118</v>
      </c>
      <c r="L185" s="117">
        <v>310446.002</v>
      </c>
      <c r="M185" s="117">
        <v>22148023.573</v>
      </c>
      <c r="N185" s="117" t="s">
        <v>118</v>
      </c>
      <c r="O185" s="117">
        <v>25282719.082</v>
      </c>
      <c r="P185" s="117">
        <v>200000</v>
      </c>
      <c r="Q185" s="118" t="s">
        <v>1022</v>
      </c>
      <c r="R185" s="119" t="s">
        <v>131</v>
      </c>
      <c r="S185" s="119" t="s">
        <v>131</v>
      </c>
      <c r="T185" s="119" t="s">
        <v>132</v>
      </c>
      <c r="U185" s="119" t="s">
        <v>182</v>
      </c>
    </row>
    <row r="186" spans="1:21" ht="13.5" customHeight="1" outlineLevel="2">
      <c r="A186" s="115">
        <v>2</v>
      </c>
      <c r="B186" s="114" t="s">
        <v>512</v>
      </c>
      <c r="C186" s="114" t="s">
        <v>671</v>
      </c>
      <c r="D186" s="120" t="s">
        <v>823</v>
      </c>
      <c r="E186" s="114" t="s">
        <v>824</v>
      </c>
      <c r="F186" s="116" t="s">
        <v>825</v>
      </c>
      <c r="G186" s="116" t="s">
        <v>826</v>
      </c>
      <c r="H186" s="114" t="s">
        <v>119</v>
      </c>
      <c r="I186" s="117">
        <v>250000</v>
      </c>
      <c r="J186" s="117">
        <v>162522.28</v>
      </c>
      <c r="K186" s="117" t="s">
        <v>118</v>
      </c>
      <c r="L186" s="117">
        <v>162522.28</v>
      </c>
      <c r="M186" s="117">
        <v>11067765.618</v>
      </c>
      <c r="N186" s="117" t="s">
        <v>118</v>
      </c>
      <c r="O186" s="117">
        <v>13235812.747</v>
      </c>
      <c r="P186" s="117">
        <v>162522.28</v>
      </c>
      <c r="Q186" s="118" t="s">
        <v>1023</v>
      </c>
      <c r="R186" s="119" t="s">
        <v>1024</v>
      </c>
      <c r="S186" s="119" t="s">
        <v>216</v>
      </c>
      <c r="T186" s="119" t="s">
        <v>517</v>
      </c>
      <c r="U186" s="119" t="s">
        <v>182</v>
      </c>
    </row>
    <row r="187" spans="1:21" ht="13.5" customHeight="1" outlineLevel="2">
      <c r="A187" s="115">
        <v>3</v>
      </c>
      <c r="B187" s="114" t="s">
        <v>512</v>
      </c>
      <c r="C187" s="114" t="s">
        <v>120</v>
      </c>
      <c r="D187" s="120" t="s">
        <v>1183</v>
      </c>
      <c r="E187" s="114" t="s">
        <v>513</v>
      </c>
      <c r="F187" s="116" t="s">
        <v>514</v>
      </c>
      <c r="G187" s="116" t="s">
        <v>135</v>
      </c>
      <c r="H187" s="114" t="s">
        <v>119</v>
      </c>
      <c r="I187" s="117">
        <v>8250000</v>
      </c>
      <c r="J187" s="117">
        <v>833960.94</v>
      </c>
      <c r="K187" s="117">
        <v>767310.65</v>
      </c>
      <c r="L187" s="117">
        <v>0</v>
      </c>
      <c r="M187" s="117">
        <v>56792731.69</v>
      </c>
      <c r="N187" s="117">
        <v>61576984.88</v>
      </c>
      <c r="O187" s="117">
        <v>0</v>
      </c>
      <c r="P187" s="117">
        <v>3219420.81</v>
      </c>
      <c r="Q187" s="118" t="s">
        <v>1023</v>
      </c>
      <c r="R187" s="119" t="s">
        <v>1024</v>
      </c>
      <c r="S187" s="119" t="s">
        <v>140</v>
      </c>
      <c r="T187" s="119" t="s">
        <v>152</v>
      </c>
      <c r="U187" s="119" t="s">
        <v>182</v>
      </c>
    </row>
    <row r="188" spans="1:21" ht="13.5" customHeight="1" outlineLevel="2">
      <c r="A188" s="115">
        <v>4</v>
      </c>
      <c r="B188" s="114" t="s">
        <v>512</v>
      </c>
      <c r="C188" s="114" t="s">
        <v>120</v>
      </c>
      <c r="D188" s="120" t="s">
        <v>515</v>
      </c>
      <c r="E188" s="114" t="s">
        <v>516</v>
      </c>
      <c r="F188" s="116" t="s">
        <v>514</v>
      </c>
      <c r="G188" s="116" t="s">
        <v>224</v>
      </c>
      <c r="H188" s="114" t="s">
        <v>119</v>
      </c>
      <c r="I188" s="117">
        <v>5000000</v>
      </c>
      <c r="J188" s="117">
        <v>164869.07</v>
      </c>
      <c r="K188" s="117">
        <v>165906.25</v>
      </c>
      <c r="L188" s="117">
        <v>0</v>
      </c>
      <c r="M188" s="117">
        <v>11227581.75</v>
      </c>
      <c r="N188" s="117">
        <v>11539610.79</v>
      </c>
      <c r="O188" s="117">
        <v>0</v>
      </c>
      <c r="P188" s="117">
        <v>1080566.66</v>
      </c>
      <c r="Q188" s="118" t="s">
        <v>1023</v>
      </c>
      <c r="R188" s="119" t="s">
        <v>1024</v>
      </c>
      <c r="S188" s="119" t="s">
        <v>216</v>
      </c>
      <c r="T188" s="119" t="s">
        <v>517</v>
      </c>
      <c r="U188" s="119" t="s">
        <v>182</v>
      </c>
    </row>
    <row r="189" spans="1:21" ht="13.5" customHeight="1" outlineLevel="2">
      <c r="A189" s="115">
        <v>5</v>
      </c>
      <c r="B189" s="114" t="s">
        <v>512</v>
      </c>
      <c r="C189" s="114" t="s">
        <v>120</v>
      </c>
      <c r="D189" s="120" t="s">
        <v>518</v>
      </c>
      <c r="E189" s="114" t="s">
        <v>519</v>
      </c>
      <c r="F189" s="116" t="s">
        <v>514</v>
      </c>
      <c r="G189" s="116" t="s">
        <v>135</v>
      </c>
      <c r="H189" s="114" t="s">
        <v>119</v>
      </c>
      <c r="I189" s="117">
        <v>20000000</v>
      </c>
      <c r="J189" s="117">
        <v>9806687.16</v>
      </c>
      <c r="K189" s="117">
        <v>1522374.23</v>
      </c>
      <c r="L189" s="117">
        <v>8284312.93</v>
      </c>
      <c r="M189" s="117">
        <v>667835296.058</v>
      </c>
      <c r="N189" s="117">
        <v>123102950.61</v>
      </c>
      <c r="O189" s="117">
        <v>674674356.54</v>
      </c>
      <c r="P189" s="117">
        <v>9806687.16</v>
      </c>
      <c r="Q189" s="118" t="s">
        <v>1023</v>
      </c>
      <c r="R189" s="119" t="s">
        <v>1024</v>
      </c>
      <c r="S189" s="119" t="s">
        <v>216</v>
      </c>
      <c r="T189" s="119" t="s">
        <v>517</v>
      </c>
      <c r="U189" s="119" t="s">
        <v>182</v>
      </c>
    </row>
    <row r="190" spans="1:21" ht="13.5" customHeight="1" outlineLevel="2">
      <c r="A190" s="115">
        <v>6</v>
      </c>
      <c r="B190" s="114" t="s">
        <v>512</v>
      </c>
      <c r="C190" s="114" t="s">
        <v>120</v>
      </c>
      <c r="D190" s="120" t="s">
        <v>520</v>
      </c>
      <c r="E190" s="114" t="s">
        <v>521</v>
      </c>
      <c r="F190" s="116" t="s">
        <v>522</v>
      </c>
      <c r="G190" s="116" t="s">
        <v>523</v>
      </c>
      <c r="H190" s="114" t="s">
        <v>177</v>
      </c>
      <c r="I190" s="117">
        <v>5650000</v>
      </c>
      <c r="J190" s="117">
        <v>5540259.112</v>
      </c>
      <c r="K190" s="117">
        <v>948500</v>
      </c>
      <c r="L190" s="117">
        <v>4329957.145</v>
      </c>
      <c r="M190" s="117">
        <v>377291589.321</v>
      </c>
      <c r="N190" s="117">
        <v>74102093.46</v>
      </c>
      <c r="O190" s="117">
        <v>352631663.653</v>
      </c>
      <c r="P190" s="117">
        <v>2789507.43</v>
      </c>
      <c r="Q190" s="118" t="s">
        <v>1023</v>
      </c>
      <c r="R190" s="119" t="s">
        <v>1024</v>
      </c>
      <c r="S190" s="119" t="s">
        <v>191</v>
      </c>
      <c r="T190" s="119" t="s">
        <v>283</v>
      </c>
      <c r="U190" s="119" t="s">
        <v>182</v>
      </c>
    </row>
    <row r="191" spans="1:21" ht="13.5" customHeight="1" outlineLevel="2">
      <c r="A191" s="115">
        <v>7</v>
      </c>
      <c r="B191" s="114" t="s">
        <v>512</v>
      </c>
      <c r="C191" s="114" t="s">
        <v>120</v>
      </c>
      <c r="D191" s="120" t="s">
        <v>524</v>
      </c>
      <c r="E191" s="114" t="s">
        <v>525</v>
      </c>
      <c r="F191" s="116" t="s">
        <v>526</v>
      </c>
      <c r="G191" s="116" t="s">
        <v>254</v>
      </c>
      <c r="H191" s="114" t="s">
        <v>511</v>
      </c>
      <c r="I191" s="117">
        <v>55170000</v>
      </c>
      <c r="J191" s="117">
        <v>5587729.912</v>
      </c>
      <c r="K191" s="117">
        <v>143701.23</v>
      </c>
      <c r="L191" s="117">
        <v>5189451.473</v>
      </c>
      <c r="M191" s="117">
        <v>380524350.278</v>
      </c>
      <c r="N191" s="117">
        <v>11082454.68</v>
      </c>
      <c r="O191" s="117">
        <v>422628872.56</v>
      </c>
      <c r="P191" s="117">
        <v>3343223.26</v>
      </c>
      <c r="Q191" s="118" t="s">
        <v>1022</v>
      </c>
      <c r="R191" s="119" t="s">
        <v>131</v>
      </c>
      <c r="S191" s="119" t="s">
        <v>131</v>
      </c>
      <c r="T191" s="119" t="s">
        <v>132</v>
      </c>
      <c r="U191" s="119" t="s">
        <v>182</v>
      </c>
    </row>
    <row r="192" spans="1:21" ht="13.5" customHeight="1" outlineLevel="2">
      <c r="A192" s="115">
        <v>8</v>
      </c>
      <c r="B192" s="114" t="s">
        <v>512</v>
      </c>
      <c r="C192" s="114" t="s">
        <v>120</v>
      </c>
      <c r="D192" s="120" t="s">
        <v>527</v>
      </c>
      <c r="E192" s="114" t="s">
        <v>528</v>
      </c>
      <c r="F192" s="116" t="s">
        <v>526</v>
      </c>
      <c r="G192" s="116" t="s">
        <v>254</v>
      </c>
      <c r="H192" s="114" t="s">
        <v>119</v>
      </c>
      <c r="I192" s="117">
        <v>39070000</v>
      </c>
      <c r="J192" s="117">
        <v>39052000</v>
      </c>
      <c r="K192" s="117">
        <v>7449542.5</v>
      </c>
      <c r="L192" s="117">
        <v>31602457.5</v>
      </c>
      <c r="M192" s="117">
        <v>2659440803.622</v>
      </c>
      <c r="N192" s="117">
        <v>603127144.64</v>
      </c>
      <c r="O192" s="117">
        <v>2573703801.286</v>
      </c>
      <c r="P192" s="117">
        <v>31602457.5</v>
      </c>
      <c r="Q192" s="118" t="s">
        <v>1023</v>
      </c>
      <c r="R192" s="119" t="s">
        <v>1024</v>
      </c>
      <c r="S192" s="119" t="s">
        <v>124</v>
      </c>
      <c r="T192" s="119" t="s">
        <v>136</v>
      </c>
      <c r="U192" s="119" t="s">
        <v>182</v>
      </c>
    </row>
    <row r="193" spans="1:21" ht="13.5" customHeight="1" outlineLevel="2">
      <c r="A193" s="115">
        <v>9</v>
      </c>
      <c r="B193" s="114" t="s">
        <v>512</v>
      </c>
      <c r="C193" s="114" t="s">
        <v>120</v>
      </c>
      <c r="D193" s="120" t="s">
        <v>529</v>
      </c>
      <c r="E193" s="114" t="s">
        <v>530</v>
      </c>
      <c r="F193" s="116" t="s">
        <v>531</v>
      </c>
      <c r="G193" s="116" t="s">
        <v>123</v>
      </c>
      <c r="H193" s="114" t="s">
        <v>119</v>
      </c>
      <c r="I193" s="117">
        <v>127000000</v>
      </c>
      <c r="J193" s="117">
        <v>127000000</v>
      </c>
      <c r="K193" s="117">
        <v>34747793.87</v>
      </c>
      <c r="L193" s="117">
        <v>92252206.13</v>
      </c>
      <c r="M193" s="117">
        <v>8648698710.95</v>
      </c>
      <c r="N193" s="117">
        <v>2753825786.89</v>
      </c>
      <c r="O193" s="117">
        <v>7513018681.974</v>
      </c>
      <c r="P193" s="117">
        <v>92252206.13</v>
      </c>
      <c r="Q193" s="118" t="s">
        <v>1022</v>
      </c>
      <c r="R193" s="119" t="s">
        <v>131</v>
      </c>
      <c r="S193" s="119" t="s">
        <v>131</v>
      </c>
      <c r="T193" s="119" t="s">
        <v>132</v>
      </c>
      <c r="U193" s="119" t="s">
        <v>182</v>
      </c>
    </row>
    <row r="194" spans="1:21" ht="13.5" customHeight="1" outlineLevel="2">
      <c r="A194" s="115">
        <v>10</v>
      </c>
      <c r="B194" s="114" t="s">
        <v>512</v>
      </c>
      <c r="C194" s="114" t="s">
        <v>120</v>
      </c>
      <c r="D194" s="120" t="s">
        <v>532</v>
      </c>
      <c r="E194" s="114" t="s">
        <v>533</v>
      </c>
      <c r="F194" s="116" t="s">
        <v>1166</v>
      </c>
      <c r="G194" s="116" t="s">
        <v>123</v>
      </c>
      <c r="H194" s="114" t="s">
        <v>511</v>
      </c>
      <c r="I194" s="117">
        <v>56860000</v>
      </c>
      <c r="J194" s="117" t="s">
        <v>118</v>
      </c>
      <c r="K194" s="117">
        <v>70908.47</v>
      </c>
      <c r="L194" s="117">
        <v>88188530.442</v>
      </c>
      <c r="M194" s="117" t="s">
        <v>118</v>
      </c>
      <c r="N194" s="117">
        <v>5743733.38</v>
      </c>
      <c r="O194" s="117">
        <v>7182072977.349</v>
      </c>
      <c r="P194" s="117">
        <v>56814086.76</v>
      </c>
      <c r="Q194" s="118" t="s">
        <v>1022</v>
      </c>
      <c r="R194" s="119" t="s">
        <v>131</v>
      </c>
      <c r="S194" s="119" t="s">
        <v>131</v>
      </c>
      <c r="T194" s="119" t="s">
        <v>132</v>
      </c>
      <c r="U194" s="119" t="s">
        <v>182</v>
      </c>
    </row>
    <row r="195" spans="1:21" ht="13.5" customHeight="1" outlineLevel="2">
      <c r="A195" s="115">
        <v>11</v>
      </c>
      <c r="B195" s="114" t="s">
        <v>512</v>
      </c>
      <c r="C195" s="114" t="s">
        <v>120</v>
      </c>
      <c r="D195" s="120" t="s">
        <v>534</v>
      </c>
      <c r="E195" s="114" t="s">
        <v>535</v>
      </c>
      <c r="F195" s="116" t="s">
        <v>536</v>
      </c>
      <c r="G195" s="116" t="s">
        <v>537</v>
      </c>
      <c r="H195" s="114" t="s">
        <v>119</v>
      </c>
      <c r="I195" s="117">
        <v>150200000</v>
      </c>
      <c r="J195" s="117" t="s">
        <v>118</v>
      </c>
      <c r="K195" s="117">
        <v>27860764.32</v>
      </c>
      <c r="L195" s="117">
        <v>122339235.68</v>
      </c>
      <c r="M195" s="117" t="s">
        <v>118</v>
      </c>
      <c r="N195" s="117">
        <v>2244841373.13</v>
      </c>
      <c r="O195" s="117">
        <v>9963306047.196</v>
      </c>
      <c r="P195" s="117">
        <v>122339235.68</v>
      </c>
      <c r="Q195" s="118" t="s">
        <v>1023</v>
      </c>
      <c r="R195" s="119" t="s">
        <v>1024</v>
      </c>
      <c r="S195" s="119" t="s">
        <v>140</v>
      </c>
      <c r="T195" s="119" t="s">
        <v>152</v>
      </c>
      <c r="U195" s="119" t="s">
        <v>182</v>
      </c>
    </row>
    <row r="196" spans="1:21" ht="13.5" customHeight="1" outlineLevel="2">
      <c r="A196" s="115">
        <v>12</v>
      </c>
      <c r="B196" s="114" t="s">
        <v>512</v>
      </c>
      <c r="C196" s="114" t="s">
        <v>120</v>
      </c>
      <c r="D196" s="120" t="s">
        <v>53</v>
      </c>
      <c r="E196" s="114" t="s">
        <v>54</v>
      </c>
      <c r="F196" s="116" t="s">
        <v>55</v>
      </c>
      <c r="G196" s="116" t="s">
        <v>175</v>
      </c>
      <c r="H196" s="114" t="s">
        <v>119</v>
      </c>
      <c r="I196" s="117">
        <v>137640000</v>
      </c>
      <c r="J196" s="117" t="s">
        <v>118</v>
      </c>
      <c r="K196" s="117">
        <v>0</v>
      </c>
      <c r="L196" s="117">
        <v>137640000</v>
      </c>
      <c r="M196" s="117" t="s">
        <v>118</v>
      </c>
      <c r="N196" s="117">
        <v>0</v>
      </c>
      <c r="O196" s="117">
        <v>11209400130.005</v>
      </c>
      <c r="P196" s="117">
        <v>137640000</v>
      </c>
      <c r="Q196" s="118" t="s">
        <v>1023</v>
      </c>
      <c r="R196" s="119" t="s">
        <v>1024</v>
      </c>
      <c r="S196" s="119" t="s">
        <v>140</v>
      </c>
      <c r="T196" s="119" t="s">
        <v>152</v>
      </c>
      <c r="U196" s="119" t="s">
        <v>182</v>
      </c>
    </row>
    <row r="197" spans="1:21" ht="13.5" customHeight="1" outlineLevel="1">
      <c r="A197" s="115"/>
      <c r="B197" s="244" t="s">
        <v>1223</v>
      </c>
      <c r="C197" s="114"/>
      <c r="D197" s="120"/>
      <c r="E197" s="114"/>
      <c r="F197" s="116"/>
      <c r="G197" s="116"/>
      <c r="H197" s="114"/>
      <c r="I197" s="117"/>
      <c r="J197" s="117">
        <f aca="true" t="shared" si="10" ref="J197:P197">SUBTOTAL(9,J185:J196)</f>
        <v>188473256.475</v>
      </c>
      <c r="K197" s="117">
        <f t="shared" si="10"/>
        <v>73676801.52</v>
      </c>
      <c r="L197" s="117">
        <f t="shared" si="10"/>
        <v>490299119.582</v>
      </c>
      <c r="M197" s="117">
        <f t="shared" si="10"/>
        <v>12835026852.86</v>
      </c>
      <c r="N197" s="117">
        <f t="shared" si="10"/>
        <v>5888942132.46</v>
      </c>
      <c r="O197" s="117">
        <f t="shared" si="10"/>
        <v>39929955062.392</v>
      </c>
      <c r="P197" s="117">
        <f t="shared" si="10"/>
        <v>461249913.66999996</v>
      </c>
      <c r="Q197" s="118"/>
      <c r="R197" s="119"/>
      <c r="S197" s="119"/>
      <c r="T197" s="119"/>
      <c r="U197" s="119"/>
    </row>
    <row r="198" spans="1:21" ht="13.5" customHeight="1" outlineLevel="2">
      <c r="A198" s="115">
        <v>1</v>
      </c>
      <c r="B198" s="114" t="s">
        <v>541</v>
      </c>
      <c r="C198" s="114" t="s">
        <v>120</v>
      </c>
      <c r="D198" s="120" t="s">
        <v>538</v>
      </c>
      <c r="E198" s="114" t="s">
        <v>539</v>
      </c>
      <c r="F198" s="116" t="s">
        <v>540</v>
      </c>
      <c r="G198" s="116" t="s">
        <v>123</v>
      </c>
      <c r="H198" s="114" t="s">
        <v>119</v>
      </c>
      <c r="I198" s="117">
        <v>100000000</v>
      </c>
      <c r="J198" s="117" t="s">
        <v>118</v>
      </c>
      <c r="K198" s="117">
        <v>99974921.91</v>
      </c>
      <c r="L198" s="117">
        <v>25078.09</v>
      </c>
      <c r="M198" s="117" t="s">
        <v>118</v>
      </c>
      <c r="N198" s="117">
        <v>8050607349.39</v>
      </c>
      <c r="O198" s="117">
        <v>2042359.382</v>
      </c>
      <c r="P198" s="117">
        <v>25078.09</v>
      </c>
      <c r="Q198" s="118" t="s">
        <v>1022</v>
      </c>
      <c r="R198" s="119" t="s">
        <v>39</v>
      </c>
      <c r="S198" s="119" t="s">
        <v>273</v>
      </c>
      <c r="T198" s="119" t="s">
        <v>225</v>
      </c>
      <c r="U198" s="119" t="s">
        <v>182</v>
      </c>
    </row>
    <row r="199" spans="1:21" ht="13.5" customHeight="1" outlineLevel="2">
      <c r="A199" s="115">
        <v>2</v>
      </c>
      <c r="B199" s="114" t="s">
        <v>541</v>
      </c>
      <c r="C199" s="114" t="s">
        <v>120</v>
      </c>
      <c r="D199" s="120" t="s">
        <v>542</v>
      </c>
      <c r="E199" s="114" t="s">
        <v>543</v>
      </c>
      <c r="F199" s="116" t="s">
        <v>544</v>
      </c>
      <c r="G199" s="116" t="s">
        <v>545</v>
      </c>
      <c r="H199" s="114" t="s">
        <v>119</v>
      </c>
      <c r="I199" s="117">
        <v>200000000</v>
      </c>
      <c r="J199" s="117" t="s">
        <v>118</v>
      </c>
      <c r="K199" s="117">
        <v>200000000</v>
      </c>
      <c r="L199" s="117" t="s">
        <v>118</v>
      </c>
      <c r="M199" s="117" t="s">
        <v>118</v>
      </c>
      <c r="N199" s="117">
        <v>16178300000</v>
      </c>
      <c r="O199" s="117" t="s">
        <v>118</v>
      </c>
      <c r="P199" s="117"/>
      <c r="Q199" s="118" t="s">
        <v>1022</v>
      </c>
      <c r="R199" s="119" t="s">
        <v>39</v>
      </c>
      <c r="S199" s="119" t="s">
        <v>273</v>
      </c>
      <c r="T199" s="119" t="s">
        <v>225</v>
      </c>
      <c r="U199" s="119" t="s">
        <v>182</v>
      </c>
    </row>
    <row r="200" spans="1:21" ht="13.5" customHeight="1" outlineLevel="2">
      <c r="A200" s="115">
        <v>3</v>
      </c>
      <c r="B200" s="114" t="s">
        <v>541</v>
      </c>
      <c r="C200" s="114" t="s">
        <v>120</v>
      </c>
      <c r="D200" s="120" t="s">
        <v>546</v>
      </c>
      <c r="E200" s="114" t="s">
        <v>547</v>
      </c>
      <c r="F200" s="116" t="s">
        <v>381</v>
      </c>
      <c r="G200" s="116" t="s">
        <v>156</v>
      </c>
      <c r="H200" s="114" t="s">
        <v>147</v>
      </c>
      <c r="I200" s="117">
        <v>220000000</v>
      </c>
      <c r="J200" s="117" t="s">
        <v>118</v>
      </c>
      <c r="K200" s="117">
        <v>305806000.52</v>
      </c>
      <c r="L200" s="117" t="s">
        <v>118</v>
      </c>
      <c r="M200" s="117" t="s">
        <v>118</v>
      </c>
      <c r="N200" s="117">
        <v>24824626000</v>
      </c>
      <c r="O200" s="117" t="s">
        <v>118</v>
      </c>
      <c r="P200" s="117"/>
      <c r="Q200" s="118" t="s">
        <v>1022</v>
      </c>
      <c r="R200" s="119" t="s">
        <v>39</v>
      </c>
      <c r="S200" s="119" t="s">
        <v>273</v>
      </c>
      <c r="T200" s="119" t="s">
        <v>225</v>
      </c>
      <c r="U200" s="119" t="s">
        <v>182</v>
      </c>
    </row>
    <row r="201" spans="1:21" ht="13.5" customHeight="1" outlineLevel="2">
      <c r="A201" s="115">
        <v>4</v>
      </c>
      <c r="B201" s="114" t="s">
        <v>541</v>
      </c>
      <c r="C201" s="114" t="s">
        <v>120</v>
      </c>
      <c r="D201" s="120" t="s">
        <v>548</v>
      </c>
      <c r="E201" s="114" t="s">
        <v>549</v>
      </c>
      <c r="F201" s="116" t="s">
        <v>550</v>
      </c>
      <c r="G201" s="116" t="s">
        <v>551</v>
      </c>
      <c r="H201" s="114" t="s">
        <v>119</v>
      </c>
      <c r="I201" s="117">
        <v>25000000</v>
      </c>
      <c r="J201" s="117">
        <v>25000000</v>
      </c>
      <c r="K201" s="117">
        <v>25000000</v>
      </c>
      <c r="L201" s="117" t="s">
        <v>118</v>
      </c>
      <c r="M201" s="117">
        <v>1702499746.25</v>
      </c>
      <c r="N201" s="117">
        <v>1992500229.25</v>
      </c>
      <c r="O201" s="117" t="s">
        <v>118</v>
      </c>
      <c r="P201" s="117"/>
      <c r="Q201" s="118" t="s">
        <v>1022</v>
      </c>
      <c r="R201" s="119" t="s">
        <v>39</v>
      </c>
      <c r="S201" s="119" t="s">
        <v>273</v>
      </c>
      <c r="T201" s="119" t="s">
        <v>552</v>
      </c>
      <c r="U201" s="119" t="s">
        <v>182</v>
      </c>
    </row>
    <row r="202" spans="1:21" ht="13.5" customHeight="1" outlineLevel="2">
      <c r="A202" s="115">
        <v>5</v>
      </c>
      <c r="B202" s="114" t="s">
        <v>541</v>
      </c>
      <c r="C202" s="114" t="s">
        <v>120</v>
      </c>
      <c r="D202" s="120" t="s">
        <v>553</v>
      </c>
      <c r="E202" s="114" t="s">
        <v>549</v>
      </c>
      <c r="F202" s="116" t="s">
        <v>550</v>
      </c>
      <c r="G202" s="116" t="s">
        <v>554</v>
      </c>
      <c r="H202" s="114" t="s">
        <v>119</v>
      </c>
      <c r="I202" s="117">
        <v>25000000</v>
      </c>
      <c r="J202" s="117">
        <v>25000000</v>
      </c>
      <c r="K202" s="117">
        <v>24947701.47</v>
      </c>
      <c r="L202" s="117">
        <v>52298.53</v>
      </c>
      <c r="M202" s="117">
        <v>1702499746.25</v>
      </c>
      <c r="N202" s="117">
        <v>1985606121</v>
      </c>
      <c r="O202" s="117">
        <v>4259191.725</v>
      </c>
      <c r="P202" s="117">
        <v>52298.53</v>
      </c>
      <c r="Q202" s="118" t="s">
        <v>1022</v>
      </c>
      <c r="R202" s="119" t="s">
        <v>39</v>
      </c>
      <c r="S202" s="119" t="s">
        <v>273</v>
      </c>
      <c r="T202" s="119" t="s">
        <v>552</v>
      </c>
      <c r="U202" s="119" t="s">
        <v>182</v>
      </c>
    </row>
    <row r="203" spans="1:21" ht="13.5" customHeight="1" outlineLevel="1">
      <c r="A203" s="115"/>
      <c r="B203" s="244" t="s">
        <v>1224</v>
      </c>
      <c r="C203" s="114"/>
      <c r="D203" s="120"/>
      <c r="E203" s="114"/>
      <c r="F203" s="116"/>
      <c r="G203" s="116"/>
      <c r="H203" s="114"/>
      <c r="I203" s="117"/>
      <c r="J203" s="117">
        <f aca="true" t="shared" si="11" ref="J203:P203">SUBTOTAL(9,J198:J202)</f>
        <v>50000000</v>
      </c>
      <c r="K203" s="117">
        <f t="shared" si="11"/>
        <v>655728623.9</v>
      </c>
      <c r="L203" s="117">
        <f t="shared" si="11"/>
        <v>77376.62</v>
      </c>
      <c r="M203" s="117">
        <f t="shared" si="11"/>
        <v>3404999492.5</v>
      </c>
      <c r="N203" s="117">
        <f t="shared" si="11"/>
        <v>53031639699.64</v>
      </c>
      <c r="O203" s="117">
        <f t="shared" si="11"/>
        <v>6301551.107</v>
      </c>
      <c r="P203" s="117">
        <f t="shared" si="11"/>
        <v>77376.62</v>
      </c>
      <c r="Q203" s="118"/>
      <c r="R203" s="119"/>
      <c r="S203" s="119"/>
      <c r="T203" s="119"/>
      <c r="U203" s="119"/>
    </row>
    <row r="204" spans="1:21" ht="13.5" customHeight="1" outlineLevel="2">
      <c r="A204" s="115">
        <v>1</v>
      </c>
      <c r="B204" s="114" t="s">
        <v>555</v>
      </c>
      <c r="C204" s="114" t="s">
        <v>120</v>
      </c>
      <c r="D204" s="120">
        <v>16719960001</v>
      </c>
      <c r="E204" s="114" t="s">
        <v>556</v>
      </c>
      <c r="F204" s="116" t="s">
        <v>557</v>
      </c>
      <c r="G204" s="116" t="s">
        <v>156</v>
      </c>
      <c r="H204" s="114" t="s">
        <v>177</v>
      </c>
      <c r="I204" s="117">
        <v>11350000</v>
      </c>
      <c r="J204" s="117">
        <v>1996685.91</v>
      </c>
      <c r="K204" s="117">
        <v>0</v>
      </c>
      <c r="L204" s="117">
        <v>1905934.163</v>
      </c>
      <c r="M204" s="117">
        <v>135974290.232</v>
      </c>
      <c r="N204" s="117">
        <v>0</v>
      </c>
      <c r="O204" s="117">
        <v>155219257.872</v>
      </c>
      <c r="P204" s="117">
        <v>1227868.39</v>
      </c>
      <c r="Q204" s="118" t="s">
        <v>1023</v>
      </c>
      <c r="R204" s="119" t="s">
        <v>1024</v>
      </c>
      <c r="S204" s="119" t="s">
        <v>187</v>
      </c>
      <c r="T204" s="119" t="s">
        <v>1064</v>
      </c>
      <c r="U204" s="119" t="s">
        <v>182</v>
      </c>
    </row>
    <row r="205" spans="1:21" ht="13.5" customHeight="1" outlineLevel="2">
      <c r="A205" s="115">
        <v>2</v>
      </c>
      <c r="B205" s="114" t="s">
        <v>555</v>
      </c>
      <c r="C205" s="114" t="s">
        <v>120</v>
      </c>
      <c r="D205" s="120" t="s">
        <v>558</v>
      </c>
      <c r="E205" s="114" t="s">
        <v>559</v>
      </c>
      <c r="F205" s="116" t="s">
        <v>560</v>
      </c>
      <c r="G205" s="116" t="s">
        <v>123</v>
      </c>
      <c r="H205" s="114" t="s">
        <v>177</v>
      </c>
      <c r="I205" s="117">
        <v>10750000</v>
      </c>
      <c r="J205" s="117">
        <v>3274000.087</v>
      </c>
      <c r="K205" s="117">
        <v>537429.22</v>
      </c>
      <c r="L205" s="117">
        <v>2580429.838</v>
      </c>
      <c r="M205" s="117">
        <v>222959372.66</v>
      </c>
      <c r="N205" s="117">
        <v>41754152.04</v>
      </c>
      <c r="O205" s="117">
        <v>210150178.443</v>
      </c>
      <c r="P205" s="117">
        <v>1662401.72</v>
      </c>
      <c r="Q205" s="118" t="s">
        <v>1023</v>
      </c>
      <c r="R205" s="119" t="s">
        <v>1024</v>
      </c>
      <c r="S205" s="119" t="s">
        <v>187</v>
      </c>
      <c r="T205" s="119" t="s">
        <v>278</v>
      </c>
      <c r="U205" s="119" t="s">
        <v>182</v>
      </c>
    </row>
    <row r="206" spans="1:21" ht="13.5" customHeight="1" outlineLevel="2">
      <c r="A206" s="115">
        <v>3</v>
      </c>
      <c r="B206" s="114" t="s">
        <v>555</v>
      </c>
      <c r="C206" s="114" t="s">
        <v>120</v>
      </c>
      <c r="D206" s="120" t="s">
        <v>561</v>
      </c>
      <c r="E206" s="114" t="s">
        <v>562</v>
      </c>
      <c r="F206" s="116" t="s">
        <v>563</v>
      </c>
      <c r="G206" s="116" t="s">
        <v>224</v>
      </c>
      <c r="H206" s="114" t="s">
        <v>177</v>
      </c>
      <c r="I206" s="117">
        <v>11150000</v>
      </c>
      <c r="J206" s="117">
        <v>810524.768</v>
      </c>
      <c r="K206" s="117">
        <v>0</v>
      </c>
      <c r="L206" s="117">
        <v>773685.454</v>
      </c>
      <c r="M206" s="117">
        <v>55196728.5</v>
      </c>
      <c r="N206" s="117">
        <v>0</v>
      </c>
      <c r="O206" s="117">
        <v>63008935.146</v>
      </c>
      <c r="P206" s="117">
        <v>498434.8</v>
      </c>
      <c r="Q206" s="118" t="s">
        <v>1023</v>
      </c>
      <c r="R206" s="119" t="s">
        <v>1024</v>
      </c>
      <c r="S206" s="119" t="s">
        <v>191</v>
      </c>
      <c r="T206" s="119" t="s">
        <v>340</v>
      </c>
      <c r="U206" s="119" t="s">
        <v>182</v>
      </c>
    </row>
    <row r="207" spans="1:21" ht="13.5" customHeight="1" outlineLevel="2">
      <c r="A207" s="115">
        <v>4</v>
      </c>
      <c r="B207" s="114" t="s">
        <v>555</v>
      </c>
      <c r="C207" s="114" t="s">
        <v>120</v>
      </c>
      <c r="D207" s="120" t="s">
        <v>564</v>
      </c>
      <c r="E207" s="114" t="s">
        <v>565</v>
      </c>
      <c r="F207" s="116" t="s">
        <v>566</v>
      </c>
      <c r="G207" s="116" t="s">
        <v>567</v>
      </c>
      <c r="H207" s="114" t="s">
        <v>177</v>
      </c>
      <c r="I207" s="117">
        <v>13400000</v>
      </c>
      <c r="J207" s="117">
        <v>16340962.434</v>
      </c>
      <c r="K207" s="117">
        <v>0</v>
      </c>
      <c r="L207" s="117">
        <v>15598246.272</v>
      </c>
      <c r="M207" s="117">
        <v>1112819375.909</v>
      </c>
      <c r="N207" s="117">
        <v>0</v>
      </c>
      <c r="O207" s="117">
        <v>1270321009.795</v>
      </c>
      <c r="P207" s="117">
        <v>10048927.14</v>
      </c>
      <c r="Q207" s="118" t="s">
        <v>1023</v>
      </c>
      <c r="R207" s="119" t="s">
        <v>1024</v>
      </c>
      <c r="S207" s="119" t="s">
        <v>187</v>
      </c>
      <c r="T207" s="119" t="s">
        <v>1097</v>
      </c>
      <c r="U207" s="119" t="s">
        <v>182</v>
      </c>
    </row>
    <row r="208" spans="1:21" ht="13.5" customHeight="1" outlineLevel="2">
      <c r="A208" s="115">
        <v>5</v>
      </c>
      <c r="B208" s="114" t="s">
        <v>555</v>
      </c>
      <c r="C208" s="114" t="s">
        <v>120</v>
      </c>
      <c r="D208" s="120" t="s">
        <v>568</v>
      </c>
      <c r="E208" s="114" t="s">
        <v>569</v>
      </c>
      <c r="F208" s="116" t="s">
        <v>570</v>
      </c>
      <c r="G208" s="116" t="s">
        <v>123</v>
      </c>
      <c r="H208" s="114" t="s">
        <v>177</v>
      </c>
      <c r="I208" s="117">
        <v>11150000</v>
      </c>
      <c r="J208" s="117">
        <v>10160321.631</v>
      </c>
      <c r="K208" s="117">
        <v>1158607.81</v>
      </c>
      <c r="L208" s="117">
        <v>8557880.422</v>
      </c>
      <c r="M208" s="117">
        <v>691917799.942</v>
      </c>
      <c r="N208" s="117">
        <v>85304545.04</v>
      </c>
      <c r="O208" s="117">
        <v>696953690.157</v>
      </c>
      <c r="P208" s="117">
        <v>5513281.13</v>
      </c>
      <c r="Q208" s="118" t="s">
        <v>1023</v>
      </c>
      <c r="R208" s="119" t="s">
        <v>1024</v>
      </c>
      <c r="S208" s="119" t="s">
        <v>191</v>
      </c>
      <c r="T208" s="119" t="s">
        <v>1064</v>
      </c>
      <c r="U208" s="119" t="s">
        <v>182</v>
      </c>
    </row>
    <row r="209" spans="1:21" ht="13.5" customHeight="1" outlineLevel="2">
      <c r="A209" s="115">
        <v>6</v>
      </c>
      <c r="B209" s="114" t="s">
        <v>555</v>
      </c>
      <c r="C209" s="114" t="s">
        <v>120</v>
      </c>
      <c r="D209" s="120" t="s">
        <v>571</v>
      </c>
      <c r="E209" s="114" t="s">
        <v>572</v>
      </c>
      <c r="F209" s="116" t="s">
        <v>573</v>
      </c>
      <c r="G209" s="116" t="s">
        <v>494</v>
      </c>
      <c r="H209" s="114" t="s">
        <v>177</v>
      </c>
      <c r="I209" s="117">
        <v>15250000</v>
      </c>
      <c r="J209" s="117">
        <v>17739161.907</v>
      </c>
      <c r="K209" s="117">
        <v>2485510.9</v>
      </c>
      <c r="L209" s="117">
        <v>14440673.691</v>
      </c>
      <c r="M209" s="117">
        <v>1208036745.811</v>
      </c>
      <c r="N209" s="117">
        <v>201326366.35</v>
      </c>
      <c r="O209" s="117">
        <v>1176048311.203</v>
      </c>
      <c r="P209" s="117">
        <v>9303179.04</v>
      </c>
      <c r="Q209" s="118" t="s">
        <v>1023</v>
      </c>
      <c r="R209" s="119" t="s">
        <v>1024</v>
      </c>
      <c r="S209" s="119" t="s">
        <v>347</v>
      </c>
      <c r="T209" s="119" t="s">
        <v>278</v>
      </c>
      <c r="U209" s="119" t="s">
        <v>182</v>
      </c>
    </row>
    <row r="210" spans="1:21" ht="13.5" customHeight="1" outlineLevel="2">
      <c r="A210" s="115">
        <v>7</v>
      </c>
      <c r="B210" s="114" t="s">
        <v>555</v>
      </c>
      <c r="C210" s="114" t="s">
        <v>120</v>
      </c>
      <c r="D210" s="120" t="s">
        <v>574</v>
      </c>
      <c r="E210" s="114" t="s">
        <v>575</v>
      </c>
      <c r="F210" s="116" t="s">
        <v>576</v>
      </c>
      <c r="G210" s="116" t="s">
        <v>393</v>
      </c>
      <c r="H210" s="114" t="s">
        <v>177</v>
      </c>
      <c r="I210" s="117">
        <v>18300000</v>
      </c>
      <c r="J210" s="117">
        <v>26954188.953</v>
      </c>
      <c r="K210" s="117">
        <v>2430058.99</v>
      </c>
      <c r="L210" s="117">
        <v>23194873.708</v>
      </c>
      <c r="M210" s="117">
        <v>1835579994.109</v>
      </c>
      <c r="N210" s="117">
        <v>194471199.51</v>
      </c>
      <c r="O210" s="117">
        <v>1888990267.027</v>
      </c>
      <c r="P210" s="117">
        <v>14942936.01</v>
      </c>
      <c r="Q210" s="118" t="s">
        <v>1023</v>
      </c>
      <c r="R210" s="119" t="s">
        <v>1024</v>
      </c>
      <c r="S210" s="119" t="s">
        <v>206</v>
      </c>
      <c r="T210" s="119" t="s">
        <v>225</v>
      </c>
      <c r="U210" s="119" t="s">
        <v>182</v>
      </c>
    </row>
    <row r="211" spans="1:21" ht="13.5" customHeight="1" outlineLevel="2">
      <c r="A211" s="115">
        <v>8</v>
      </c>
      <c r="B211" s="114" t="s">
        <v>555</v>
      </c>
      <c r="C211" s="114" t="s">
        <v>120</v>
      </c>
      <c r="D211" s="120" t="s">
        <v>577</v>
      </c>
      <c r="E211" s="114" t="s">
        <v>578</v>
      </c>
      <c r="F211" s="116" t="s">
        <v>298</v>
      </c>
      <c r="G211" s="116" t="s">
        <v>287</v>
      </c>
      <c r="H211" s="114" t="s">
        <v>177</v>
      </c>
      <c r="I211" s="117">
        <v>18350000</v>
      </c>
      <c r="J211" s="117">
        <v>1777729.443</v>
      </c>
      <c r="K211" s="117">
        <v>0</v>
      </c>
      <c r="L211" s="117">
        <v>1696929.528</v>
      </c>
      <c r="M211" s="117">
        <v>121063357.057</v>
      </c>
      <c r="N211" s="117">
        <v>0</v>
      </c>
      <c r="O211" s="117">
        <v>138197922.605</v>
      </c>
      <c r="P211" s="117">
        <v>1093220.41</v>
      </c>
      <c r="Q211" s="118" t="s">
        <v>1022</v>
      </c>
      <c r="R211" s="119" t="s">
        <v>131</v>
      </c>
      <c r="S211" s="119" t="s">
        <v>131</v>
      </c>
      <c r="T211" s="119" t="s">
        <v>132</v>
      </c>
      <c r="U211" s="119" t="s">
        <v>182</v>
      </c>
    </row>
    <row r="212" spans="1:21" ht="13.5" customHeight="1" outlineLevel="2">
      <c r="A212" s="115">
        <v>9</v>
      </c>
      <c r="B212" s="114" t="s">
        <v>555</v>
      </c>
      <c r="C212" s="114" t="s">
        <v>120</v>
      </c>
      <c r="D212" s="120" t="s">
        <v>579</v>
      </c>
      <c r="E212" s="114" t="s">
        <v>580</v>
      </c>
      <c r="F212" s="116" t="s">
        <v>581</v>
      </c>
      <c r="G212" s="116" t="s">
        <v>359</v>
      </c>
      <c r="H212" s="114" t="s">
        <v>177</v>
      </c>
      <c r="I212" s="117">
        <v>22850000</v>
      </c>
      <c r="J212" s="117">
        <v>37157299.125</v>
      </c>
      <c r="K212" s="117">
        <v>1696662.5</v>
      </c>
      <c r="L212" s="117">
        <v>33800948.745</v>
      </c>
      <c r="M212" s="117">
        <v>2530411693.235</v>
      </c>
      <c r="N212" s="117">
        <v>133259279.04</v>
      </c>
      <c r="O212" s="117">
        <v>2752748904.775</v>
      </c>
      <c r="P212" s="117">
        <v>21775734.61</v>
      </c>
      <c r="Q212" s="118" t="s">
        <v>1023</v>
      </c>
      <c r="R212" s="119" t="s">
        <v>1024</v>
      </c>
      <c r="S212" s="119" t="s">
        <v>187</v>
      </c>
      <c r="T212" s="119" t="s">
        <v>225</v>
      </c>
      <c r="U212" s="119" t="s">
        <v>182</v>
      </c>
    </row>
    <row r="213" spans="1:21" ht="13.5" customHeight="1" outlineLevel="1">
      <c r="A213" s="115"/>
      <c r="B213" s="244" t="s">
        <v>1225</v>
      </c>
      <c r="C213" s="114"/>
      <c r="D213" s="120"/>
      <c r="E213" s="114"/>
      <c r="F213" s="116"/>
      <c r="G213" s="116"/>
      <c r="H213" s="114"/>
      <c r="I213" s="117"/>
      <c r="J213" s="117">
        <f aca="true" t="shared" si="12" ref="J213:P213">SUBTOTAL(9,J204:J212)</f>
        <v>116210874.258</v>
      </c>
      <c r="K213" s="117">
        <f t="shared" si="12"/>
        <v>8308269.42</v>
      </c>
      <c r="L213" s="117">
        <f t="shared" si="12"/>
        <v>102549601.82099998</v>
      </c>
      <c r="M213" s="117">
        <f t="shared" si="12"/>
        <v>7913959357.455</v>
      </c>
      <c r="N213" s="117">
        <f t="shared" si="12"/>
        <v>656115541.98</v>
      </c>
      <c r="O213" s="117">
        <f t="shared" si="12"/>
        <v>8351638477.022999</v>
      </c>
      <c r="P213" s="117">
        <f t="shared" si="12"/>
        <v>66065983.24999999</v>
      </c>
      <c r="Q213" s="118"/>
      <c r="R213" s="119"/>
      <c r="S213" s="119"/>
      <c r="T213" s="119"/>
      <c r="U213" s="119"/>
    </row>
    <row r="214" spans="1:21" ht="13.5" customHeight="1" outlineLevel="2">
      <c r="A214" s="115">
        <v>1</v>
      </c>
      <c r="B214" s="114" t="s">
        <v>599</v>
      </c>
      <c r="C214" s="114" t="s">
        <v>120</v>
      </c>
      <c r="D214" s="120" t="s">
        <v>595</v>
      </c>
      <c r="E214" s="114" t="s">
        <v>596</v>
      </c>
      <c r="F214" s="116" t="s">
        <v>597</v>
      </c>
      <c r="G214" s="116" t="s">
        <v>598</v>
      </c>
      <c r="H214" s="114" t="s">
        <v>147</v>
      </c>
      <c r="I214" s="117">
        <v>7750000</v>
      </c>
      <c r="J214" s="117">
        <v>12178349.939</v>
      </c>
      <c r="K214" s="117">
        <v>0</v>
      </c>
      <c r="L214" s="117">
        <v>10945324.981</v>
      </c>
      <c r="M214" s="117">
        <v>829345507.248</v>
      </c>
      <c r="N214" s="117">
        <v>0</v>
      </c>
      <c r="O214" s="117">
        <v>891387149.519</v>
      </c>
      <c r="P214" s="117">
        <v>7750000</v>
      </c>
      <c r="Q214" s="118" t="s">
        <v>1023</v>
      </c>
      <c r="R214" s="119" t="s">
        <v>1024</v>
      </c>
      <c r="S214" s="119" t="s">
        <v>250</v>
      </c>
      <c r="T214" s="119" t="s">
        <v>1025</v>
      </c>
      <c r="U214" s="119" t="s">
        <v>137</v>
      </c>
    </row>
    <row r="215" spans="1:21" ht="13.5" customHeight="1" outlineLevel="1">
      <c r="A215" s="115"/>
      <c r="B215" s="244" t="s">
        <v>1226</v>
      </c>
      <c r="C215" s="114"/>
      <c r="D215" s="120"/>
      <c r="E215" s="114"/>
      <c r="F215" s="116"/>
      <c r="G215" s="116"/>
      <c r="H215" s="114"/>
      <c r="I215" s="117"/>
      <c r="J215" s="117">
        <f aca="true" t="shared" si="13" ref="J215:P215">SUBTOTAL(9,J214:J214)</f>
        <v>12178349.939</v>
      </c>
      <c r="K215" s="117">
        <f t="shared" si="13"/>
        <v>0</v>
      </c>
      <c r="L215" s="117">
        <f t="shared" si="13"/>
        <v>10945324.981</v>
      </c>
      <c r="M215" s="117">
        <f t="shared" si="13"/>
        <v>829345507.248</v>
      </c>
      <c r="N215" s="117">
        <f t="shared" si="13"/>
        <v>0</v>
      </c>
      <c r="O215" s="117">
        <f t="shared" si="13"/>
        <v>891387149.519</v>
      </c>
      <c r="P215" s="117">
        <f t="shared" si="13"/>
        <v>7750000</v>
      </c>
      <c r="Q215" s="118"/>
      <c r="R215" s="119"/>
      <c r="S215" s="119"/>
      <c r="T215" s="119"/>
      <c r="U215" s="119"/>
    </row>
    <row r="216" spans="1:21" ht="13.5" customHeight="1" outlineLevel="2">
      <c r="A216" s="115">
        <v>1</v>
      </c>
      <c r="B216" s="114" t="s">
        <v>604</v>
      </c>
      <c r="C216" s="114" t="s">
        <v>671</v>
      </c>
      <c r="D216" s="120">
        <v>10464</v>
      </c>
      <c r="E216" s="114" t="s">
        <v>827</v>
      </c>
      <c r="F216" s="116" t="s">
        <v>828</v>
      </c>
      <c r="G216" s="116" t="s">
        <v>829</v>
      </c>
      <c r="H216" s="114" t="s">
        <v>199</v>
      </c>
      <c r="I216" s="117">
        <v>103000000</v>
      </c>
      <c r="J216" s="117">
        <v>955694.739</v>
      </c>
      <c r="K216" s="117" t="s">
        <v>118</v>
      </c>
      <c r="L216" s="117">
        <v>1073252.059</v>
      </c>
      <c r="M216" s="117">
        <v>65082802.014</v>
      </c>
      <c r="N216" s="117" t="s">
        <v>118</v>
      </c>
      <c r="O216" s="117">
        <v>87405636.2</v>
      </c>
      <c r="P216" s="117">
        <v>103000000</v>
      </c>
      <c r="Q216" s="118" t="s">
        <v>1023</v>
      </c>
      <c r="R216" s="119" t="s">
        <v>1024</v>
      </c>
      <c r="S216" s="119" t="s">
        <v>124</v>
      </c>
      <c r="T216" s="119" t="s">
        <v>299</v>
      </c>
      <c r="U216" s="119" t="s">
        <v>137</v>
      </c>
    </row>
    <row r="217" spans="1:21" ht="13.5" customHeight="1" outlineLevel="2">
      <c r="A217" s="115">
        <v>2</v>
      </c>
      <c r="B217" s="114" t="s">
        <v>604</v>
      </c>
      <c r="C217" s="114" t="s">
        <v>120</v>
      </c>
      <c r="D217" s="120" t="s">
        <v>605</v>
      </c>
      <c r="E217" s="114" t="s">
        <v>606</v>
      </c>
      <c r="F217" s="116" t="s">
        <v>607</v>
      </c>
      <c r="G217" s="116" t="s">
        <v>1158</v>
      </c>
      <c r="H217" s="114" t="s">
        <v>199</v>
      </c>
      <c r="I217" s="117">
        <v>3829074991</v>
      </c>
      <c r="J217" s="117">
        <v>27843064.142</v>
      </c>
      <c r="K217" s="117">
        <v>1442087.47</v>
      </c>
      <c r="L217" s="117">
        <v>29820418.6</v>
      </c>
      <c r="M217" s="117">
        <v>1896112385.474</v>
      </c>
      <c r="N217" s="117">
        <v>115488426.35</v>
      </c>
      <c r="O217" s="117">
        <v>2428574572.34</v>
      </c>
      <c r="P217" s="117">
        <v>2861865571</v>
      </c>
      <c r="Q217" s="118" t="s">
        <v>1023</v>
      </c>
      <c r="R217" s="119" t="s">
        <v>1024</v>
      </c>
      <c r="S217" s="119" t="s">
        <v>216</v>
      </c>
      <c r="T217" s="119" t="s">
        <v>261</v>
      </c>
      <c r="U217" s="119" t="s">
        <v>137</v>
      </c>
    </row>
    <row r="218" spans="1:21" ht="13.5" customHeight="1" outlineLevel="2">
      <c r="A218" s="115">
        <v>3</v>
      </c>
      <c r="B218" s="114" t="s">
        <v>604</v>
      </c>
      <c r="C218" s="114" t="s">
        <v>120</v>
      </c>
      <c r="D218" s="120" t="s">
        <v>608</v>
      </c>
      <c r="E218" s="114" t="s">
        <v>609</v>
      </c>
      <c r="F218" s="116" t="s">
        <v>610</v>
      </c>
      <c r="G218" s="116" t="s">
        <v>254</v>
      </c>
      <c r="H218" s="114" t="s">
        <v>199</v>
      </c>
      <c r="I218" s="117">
        <v>12523000000</v>
      </c>
      <c r="J218" s="117">
        <v>88477033.192</v>
      </c>
      <c r="K218" s="117">
        <v>32074558.78</v>
      </c>
      <c r="L218" s="117">
        <v>66184644.989</v>
      </c>
      <c r="M218" s="117">
        <v>6025285062.315</v>
      </c>
      <c r="N218" s="117">
        <v>2520886098.22</v>
      </c>
      <c r="O218" s="117">
        <v>5390076781.085</v>
      </c>
      <c r="P218" s="117">
        <v>6351740375</v>
      </c>
      <c r="Q218" s="118" t="s">
        <v>1023</v>
      </c>
      <c r="R218" s="119" t="s">
        <v>1024</v>
      </c>
      <c r="S218" s="119" t="s">
        <v>405</v>
      </c>
      <c r="T218" s="119" t="s">
        <v>1179</v>
      </c>
      <c r="U218" s="119" t="s">
        <v>137</v>
      </c>
    </row>
    <row r="219" spans="1:21" ht="13.5" customHeight="1" outlineLevel="2">
      <c r="A219" s="115">
        <v>4</v>
      </c>
      <c r="B219" s="114" t="s">
        <v>604</v>
      </c>
      <c r="C219" s="114" t="s">
        <v>120</v>
      </c>
      <c r="D219" s="120" t="s">
        <v>611</v>
      </c>
      <c r="E219" s="114" t="s">
        <v>612</v>
      </c>
      <c r="F219" s="116" t="s">
        <v>610</v>
      </c>
      <c r="G219" s="116" t="s">
        <v>150</v>
      </c>
      <c r="H219" s="114" t="s">
        <v>199</v>
      </c>
      <c r="I219" s="117">
        <v>3839000000</v>
      </c>
      <c r="J219" s="117">
        <v>35620505.848</v>
      </c>
      <c r="K219" s="117">
        <v>0</v>
      </c>
      <c r="L219" s="117">
        <v>40002084.014</v>
      </c>
      <c r="M219" s="117">
        <v>2425756086.727</v>
      </c>
      <c r="N219" s="117">
        <v>0</v>
      </c>
      <c r="O219" s="117">
        <v>3257769294.858</v>
      </c>
      <c r="P219" s="117">
        <v>3839000000</v>
      </c>
      <c r="Q219" s="118" t="s">
        <v>1023</v>
      </c>
      <c r="R219" s="119" t="s">
        <v>1024</v>
      </c>
      <c r="S219" s="119" t="s">
        <v>140</v>
      </c>
      <c r="T219" s="119" t="s">
        <v>152</v>
      </c>
      <c r="U219" s="119" t="s">
        <v>137</v>
      </c>
    </row>
    <row r="220" spans="1:21" ht="13.5" customHeight="1" outlineLevel="2">
      <c r="A220" s="115">
        <v>5</v>
      </c>
      <c r="B220" s="114" t="s">
        <v>604</v>
      </c>
      <c r="C220" s="114" t="s">
        <v>120</v>
      </c>
      <c r="D220" s="120" t="s">
        <v>613</v>
      </c>
      <c r="E220" s="114" t="s">
        <v>614</v>
      </c>
      <c r="F220" s="116" t="s">
        <v>615</v>
      </c>
      <c r="G220" s="116" t="s">
        <v>616</v>
      </c>
      <c r="H220" s="114" t="s">
        <v>199</v>
      </c>
      <c r="I220" s="117">
        <v>19455000000</v>
      </c>
      <c r="J220" s="117">
        <v>180514962.563</v>
      </c>
      <c r="K220" s="117">
        <v>734920.36</v>
      </c>
      <c r="L220" s="117">
        <v>201972082.558</v>
      </c>
      <c r="M220" s="117">
        <v>12293067118.332</v>
      </c>
      <c r="N220" s="117">
        <v>59219869.76</v>
      </c>
      <c r="O220" s="117">
        <v>16448604246.501</v>
      </c>
      <c r="P220" s="117">
        <v>19383260749</v>
      </c>
      <c r="Q220" s="118" t="s">
        <v>1023</v>
      </c>
      <c r="R220" s="119" t="s">
        <v>1024</v>
      </c>
      <c r="S220" s="119" t="s">
        <v>124</v>
      </c>
      <c r="T220" s="119" t="s">
        <v>299</v>
      </c>
      <c r="U220" s="119" t="s">
        <v>137</v>
      </c>
    </row>
    <row r="221" spans="1:21" ht="13.5" customHeight="1" outlineLevel="2">
      <c r="A221" s="115">
        <v>6</v>
      </c>
      <c r="B221" s="114" t="s">
        <v>604</v>
      </c>
      <c r="C221" s="114" t="s">
        <v>120</v>
      </c>
      <c r="D221" s="120" t="s">
        <v>617</v>
      </c>
      <c r="E221" s="114" t="s">
        <v>618</v>
      </c>
      <c r="F221" s="116" t="s">
        <v>615</v>
      </c>
      <c r="G221" s="116" t="s">
        <v>171</v>
      </c>
      <c r="H221" s="114" t="s">
        <v>199</v>
      </c>
      <c r="I221" s="117">
        <v>3702000000</v>
      </c>
      <c r="J221" s="117">
        <v>34349339.06</v>
      </c>
      <c r="K221" s="117">
        <v>6789288.79</v>
      </c>
      <c r="L221" s="117">
        <v>31385530.772</v>
      </c>
      <c r="M221" s="117">
        <v>2339189641.33</v>
      </c>
      <c r="N221" s="117">
        <v>531384785.97</v>
      </c>
      <c r="O221" s="117">
        <v>2556037290.881</v>
      </c>
      <c r="P221" s="117">
        <v>3012069386</v>
      </c>
      <c r="Q221" s="118" t="s">
        <v>1023</v>
      </c>
      <c r="R221" s="119" t="s">
        <v>1024</v>
      </c>
      <c r="S221" s="119" t="s">
        <v>140</v>
      </c>
      <c r="T221" s="119" t="s">
        <v>152</v>
      </c>
      <c r="U221" s="119" t="s">
        <v>137</v>
      </c>
    </row>
    <row r="222" spans="1:21" ht="13.5" customHeight="1" outlineLevel="2">
      <c r="A222" s="115">
        <v>7</v>
      </c>
      <c r="B222" s="114" t="s">
        <v>604</v>
      </c>
      <c r="C222" s="114" t="s">
        <v>120</v>
      </c>
      <c r="D222" s="120" t="s">
        <v>619</v>
      </c>
      <c r="E222" s="114" t="s">
        <v>620</v>
      </c>
      <c r="F222" s="116" t="s">
        <v>602</v>
      </c>
      <c r="G222" s="116" t="s">
        <v>603</v>
      </c>
      <c r="H222" s="114" t="s">
        <v>199</v>
      </c>
      <c r="I222" s="117">
        <v>15492000000</v>
      </c>
      <c r="J222" s="117">
        <v>143743911.592</v>
      </c>
      <c r="K222" s="117">
        <v>0</v>
      </c>
      <c r="L222" s="117">
        <v>161425445.569</v>
      </c>
      <c r="M222" s="117">
        <v>9788958920.442</v>
      </c>
      <c r="N222" s="117">
        <v>0</v>
      </c>
      <c r="O222" s="117">
        <v>13146486563.152</v>
      </c>
      <c r="P222" s="117">
        <v>15492000000</v>
      </c>
      <c r="Q222" s="118" t="s">
        <v>1023</v>
      </c>
      <c r="R222" s="119" t="s">
        <v>1024</v>
      </c>
      <c r="S222" s="119" t="s">
        <v>124</v>
      </c>
      <c r="T222" s="119" t="s">
        <v>299</v>
      </c>
      <c r="U222" s="119" t="s">
        <v>137</v>
      </c>
    </row>
    <row r="223" spans="1:21" ht="13.5" customHeight="1" outlineLevel="2">
      <c r="A223" s="115">
        <v>8</v>
      </c>
      <c r="B223" s="114" t="s">
        <v>604</v>
      </c>
      <c r="C223" s="114" t="s">
        <v>120</v>
      </c>
      <c r="D223" s="120" t="s">
        <v>621</v>
      </c>
      <c r="E223" s="114" t="s">
        <v>622</v>
      </c>
      <c r="F223" s="116" t="s">
        <v>602</v>
      </c>
      <c r="G223" s="116" t="s">
        <v>623</v>
      </c>
      <c r="H223" s="114" t="s">
        <v>199</v>
      </c>
      <c r="I223" s="117">
        <v>11943000000</v>
      </c>
      <c r="J223" s="117">
        <v>110814196.756</v>
      </c>
      <c r="K223" s="117">
        <v>0</v>
      </c>
      <c r="L223" s="117">
        <v>124445139.197</v>
      </c>
      <c r="M223" s="117">
        <v>7546445674.338</v>
      </c>
      <c r="N223" s="117">
        <v>0</v>
      </c>
      <c r="O223" s="117">
        <v>10134810807.108</v>
      </c>
      <c r="P223" s="117">
        <v>11943000000</v>
      </c>
      <c r="Q223" s="118" t="s">
        <v>1023</v>
      </c>
      <c r="R223" s="119" t="s">
        <v>1024</v>
      </c>
      <c r="S223" s="119" t="s">
        <v>140</v>
      </c>
      <c r="T223" s="119" t="s">
        <v>624</v>
      </c>
      <c r="U223" s="119" t="s">
        <v>137</v>
      </c>
    </row>
    <row r="224" spans="1:21" ht="13.5" customHeight="1" outlineLevel="2">
      <c r="A224" s="115">
        <v>9</v>
      </c>
      <c r="B224" s="114" t="s">
        <v>604</v>
      </c>
      <c r="C224" s="114" t="s">
        <v>120</v>
      </c>
      <c r="D224" s="120" t="s">
        <v>600</v>
      </c>
      <c r="E224" s="114" t="s">
        <v>601</v>
      </c>
      <c r="F224" s="116" t="s">
        <v>602</v>
      </c>
      <c r="G224" s="116" t="s">
        <v>603</v>
      </c>
      <c r="H224" s="114" t="s">
        <v>199</v>
      </c>
      <c r="I224" s="117">
        <v>11382000000</v>
      </c>
      <c r="J224" s="117">
        <v>105608907.936</v>
      </c>
      <c r="K224" s="117">
        <v>8650345.87</v>
      </c>
      <c r="L224" s="117">
        <v>109765642.031</v>
      </c>
      <c r="M224" s="117">
        <v>7191965558.512</v>
      </c>
      <c r="N224" s="117">
        <v>695930877.06</v>
      </c>
      <c r="O224" s="117">
        <v>8939312714.681</v>
      </c>
      <c r="P224" s="117">
        <v>10534208658</v>
      </c>
      <c r="Q224" s="118" t="s">
        <v>1023</v>
      </c>
      <c r="R224" s="119" t="s">
        <v>1024</v>
      </c>
      <c r="S224" s="119" t="s">
        <v>191</v>
      </c>
      <c r="T224" s="119" t="s">
        <v>340</v>
      </c>
      <c r="U224" s="119" t="s">
        <v>137</v>
      </c>
    </row>
    <row r="225" spans="1:21" ht="13.5" customHeight="1" outlineLevel="2">
      <c r="A225" s="115">
        <v>10</v>
      </c>
      <c r="B225" s="114" t="s">
        <v>604</v>
      </c>
      <c r="C225" s="114" t="s">
        <v>120</v>
      </c>
      <c r="D225" s="120" t="s">
        <v>625</v>
      </c>
      <c r="E225" s="114" t="s">
        <v>626</v>
      </c>
      <c r="F225" s="116" t="s">
        <v>602</v>
      </c>
      <c r="G225" s="116" t="s">
        <v>623</v>
      </c>
      <c r="H225" s="114" t="s">
        <v>199</v>
      </c>
      <c r="I225" s="117">
        <v>9126000000</v>
      </c>
      <c r="J225" s="117">
        <v>84676409.579</v>
      </c>
      <c r="K225" s="117">
        <v>0</v>
      </c>
      <c r="L225" s="117">
        <v>95092216.387</v>
      </c>
      <c r="M225" s="117">
        <v>5766462632.84</v>
      </c>
      <c r="N225" s="117">
        <v>0</v>
      </c>
      <c r="O225" s="117">
        <v>7744309086.969</v>
      </c>
      <c r="P225" s="117">
        <v>9126000000</v>
      </c>
      <c r="Q225" s="118" t="s">
        <v>1023</v>
      </c>
      <c r="R225" s="119" t="s">
        <v>1024</v>
      </c>
      <c r="S225" s="119" t="s">
        <v>124</v>
      </c>
      <c r="T225" s="119" t="s">
        <v>387</v>
      </c>
      <c r="U225" s="119" t="s">
        <v>137</v>
      </c>
    </row>
    <row r="226" spans="1:21" ht="13.5" customHeight="1" outlineLevel="2">
      <c r="A226" s="115">
        <v>11</v>
      </c>
      <c r="B226" s="114" t="s">
        <v>1037</v>
      </c>
      <c r="C226" s="114" t="s">
        <v>671</v>
      </c>
      <c r="D226" s="120">
        <v>10458</v>
      </c>
      <c r="E226" s="114" t="s">
        <v>830</v>
      </c>
      <c r="F226" s="116" t="s">
        <v>831</v>
      </c>
      <c r="G226" s="116" t="s">
        <v>150</v>
      </c>
      <c r="H226" s="114" t="s">
        <v>199</v>
      </c>
      <c r="I226" s="117">
        <v>3228000000</v>
      </c>
      <c r="J226" s="117">
        <v>29190443.188</v>
      </c>
      <c r="K226" s="117" t="s">
        <v>118</v>
      </c>
      <c r="L226" s="117">
        <v>32781077.444</v>
      </c>
      <c r="M226" s="117">
        <v>1987868884.825</v>
      </c>
      <c r="N226" s="117" t="s">
        <v>118</v>
      </c>
      <c r="O226" s="117">
        <v>2669690596.932</v>
      </c>
      <c r="P226" s="117">
        <v>3146000000</v>
      </c>
      <c r="Q226" s="118" t="s">
        <v>1023</v>
      </c>
      <c r="R226" s="119" t="s">
        <v>1024</v>
      </c>
      <c r="S226" s="119" t="s">
        <v>197</v>
      </c>
      <c r="T226" s="119" t="s">
        <v>340</v>
      </c>
      <c r="U226" s="119" t="s">
        <v>137</v>
      </c>
    </row>
    <row r="227" spans="1:21" ht="13.5" customHeight="1" outlineLevel="2">
      <c r="A227" s="115">
        <v>12</v>
      </c>
      <c r="B227" s="114" t="s">
        <v>1037</v>
      </c>
      <c r="C227" s="114" t="s">
        <v>671</v>
      </c>
      <c r="D227" s="120">
        <v>10459</v>
      </c>
      <c r="E227" s="114" t="s">
        <v>832</v>
      </c>
      <c r="F227" s="116" t="s">
        <v>831</v>
      </c>
      <c r="G227" s="116" t="s">
        <v>123</v>
      </c>
      <c r="H227" s="114" t="s">
        <v>199</v>
      </c>
      <c r="I227" s="117">
        <v>5165000000</v>
      </c>
      <c r="J227" s="117">
        <v>45956854.771</v>
      </c>
      <c r="K227" s="117">
        <v>29794477.13</v>
      </c>
      <c r="L227" s="117">
        <v>21309054.929</v>
      </c>
      <c r="M227" s="117">
        <v>3129661343.464</v>
      </c>
      <c r="N227" s="117">
        <v>2413468259.028</v>
      </c>
      <c r="O227" s="117">
        <v>1735409205.799</v>
      </c>
      <c r="P227" s="117">
        <v>2045030000</v>
      </c>
      <c r="Q227" s="118" t="s">
        <v>1023</v>
      </c>
      <c r="R227" s="119" t="s">
        <v>1024</v>
      </c>
      <c r="S227" s="119" t="s">
        <v>405</v>
      </c>
      <c r="T227" s="119" t="s">
        <v>340</v>
      </c>
      <c r="U227" s="119" t="s">
        <v>137</v>
      </c>
    </row>
    <row r="228" spans="1:21" ht="13.5" customHeight="1" outlineLevel="2">
      <c r="A228" s="115">
        <v>13</v>
      </c>
      <c r="B228" s="114" t="s">
        <v>1037</v>
      </c>
      <c r="C228" s="114" t="s">
        <v>671</v>
      </c>
      <c r="D228" s="120">
        <v>10463</v>
      </c>
      <c r="E228" s="114" t="s">
        <v>833</v>
      </c>
      <c r="F228" s="116" t="s">
        <v>610</v>
      </c>
      <c r="G228" s="116" t="s">
        <v>150</v>
      </c>
      <c r="H228" s="114" t="s">
        <v>199</v>
      </c>
      <c r="I228" s="117">
        <v>647000000</v>
      </c>
      <c r="J228" s="117">
        <v>5948204.306</v>
      </c>
      <c r="K228" s="117" t="s">
        <v>118</v>
      </c>
      <c r="L228" s="117">
        <v>6679876.176</v>
      </c>
      <c r="M228" s="117">
        <v>405072652.886</v>
      </c>
      <c r="N228" s="117" t="s">
        <v>118</v>
      </c>
      <c r="O228" s="117">
        <v>544009044.43</v>
      </c>
      <c r="P228" s="117">
        <v>641067716.14</v>
      </c>
      <c r="Q228" s="118" t="s">
        <v>1023</v>
      </c>
      <c r="R228" s="119" t="s">
        <v>1024</v>
      </c>
      <c r="S228" s="119" t="s">
        <v>164</v>
      </c>
      <c r="T228" s="119" t="s">
        <v>483</v>
      </c>
      <c r="U228" s="119" t="s">
        <v>137</v>
      </c>
    </row>
    <row r="229" spans="1:21" ht="13.5" customHeight="1" outlineLevel="2">
      <c r="A229" s="115">
        <v>14</v>
      </c>
      <c r="B229" s="114" t="s">
        <v>1037</v>
      </c>
      <c r="C229" s="114" t="s">
        <v>671</v>
      </c>
      <c r="D229" s="120">
        <v>10465</v>
      </c>
      <c r="E229" s="114" t="s">
        <v>834</v>
      </c>
      <c r="F229" s="116" t="s">
        <v>835</v>
      </c>
      <c r="G229" s="116" t="s">
        <v>836</v>
      </c>
      <c r="H229" s="114" t="s">
        <v>199</v>
      </c>
      <c r="I229" s="117">
        <v>27000000</v>
      </c>
      <c r="J229" s="117">
        <v>250521.922</v>
      </c>
      <c r="K229" s="117" t="s">
        <v>118</v>
      </c>
      <c r="L229" s="117">
        <v>281337.918</v>
      </c>
      <c r="M229" s="117">
        <v>17060540.334</v>
      </c>
      <c r="N229" s="117" t="s">
        <v>118</v>
      </c>
      <c r="O229" s="117">
        <v>22912157.062</v>
      </c>
      <c r="P229" s="117">
        <v>27000000</v>
      </c>
      <c r="Q229" s="118" t="s">
        <v>1023</v>
      </c>
      <c r="R229" s="119" t="s">
        <v>1024</v>
      </c>
      <c r="S229" s="119" t="s">
        <v>216</v>
      </c>
      <c r="T229" s="119" t="s">
        <v>837</v>
      </c>
      <c r="U229" s="119" t="s">
        <v>137</v>
      </c>
    </row>
    <row r="230" spans="1:21" ht="13.5" customHeight="1" outlineLevel="2">
      <c r="A230" s="115">
        <v>15</v>
      </c>
      <c r="B230" s="114" t="s">
        <v>1037</v>
      </c>
      <c r="C230" s="114" t="s">
        <v>671</v>
      </c>
      <c r="D230" s="120">
        <v>10466</v>
      </c>
      <c r="E230" s="114" t="s">
        <v>838</v>
      </c>
      <c r="F230" s="116" t="s">
        <v>839</v>
      </c>
      <c r="G230" s="116" t="s">
        <v>800</v>
      </c>
      <c r="H230" s="114" t="s">
        <v>199</v>
      </c>
      <c r="I230" s="117">
        <v>890000000</v>
      </c>
      <c r="J230" s="117">
        <v>1948503.836</v>
      </c>
      <c r="K230" s="117" t="s">
        <v>118</v>
      </c>
      <c r="L230" s="117">
        <v>2188183.809</v>
      </c>
      <c r="M230" s="117">
        <v>132693091.485</v>
      </c>
      <c r="N230" s="117" t="s">
        <v>118</v>
      </c>
      <c r="O230" s="117">
        <v>178205666.038</v>
      </c>
      <c r="P230" s="117">
        <v>210000000</v>
      </c>
      <c r="Q230" s="118" t="s">
        <v>1023</v>
      </c>
      <c r="R230" s="119" t="s">
        <v>1024</v>
      </c>
      <c r="S230" s="119" t="s">
        <v>206</v>
      </c>
      <c r="T230" s="119" t="s">
        <v>837</v>
      </c>
      <c r="U230" s="119" t="s">
        <v>137</v>
      </c>
    </row>
    <row r="231" spans="1:21" ht="13.5" customHeight="1" outlineLevel="2">
      <c r="A231" s="115">
        <v>16</v>
      </c>
      <c r="B231" s="114" t="s">
        <v>1037</v>
      </c>
      <c r="C231" s="114" t="s">
        <v>671</v>
      </c>
      <c r="D231" s="120">
        <v>10467</v>
      </c>
      <c r="E231" s="114" t="s">
        <v>840</v>
      </c>
      <c r="F231" s="116" t="s">
        <v>839</v>
      </c>
      <c r="G231" s="116" t="s">
        <v>287</v>
      </c>
      <c r="H231" s="114" t="s">
        <v>199</v>
      </c>
      <c r="I231" s="117">
        <v>4052000000</v>
      </c>
      <c r="J231" s="117">
        <v>30816005.71</v>
      </c>
      <c r="K231" s="117">
        <v>21064534.173</v>
      </c>
      <c r="L231" s="117">
        <v>13160466.822</v>
      </c>
      <c r="M231" s="117">
        <v>2098569676.077</v>
      </c>
      <c r="N231" s="117">
        <v>1703240621.594</v>
      </c>
      <c r="O231" s="117">
        <v>1071788277.442</v>
      </c>
      <c r="P231" s="117">
        <v>1263010000</v>
      </c>
      <c r="Q231" s="118" t="s">
        <v>1023</v>
      </c>
      <c r="R231" s="119" t="s">
        <v>1024</v>
      </c>
      <c r="S231" s="119" t="s">
        <v>124</v>
      </c>
      <c r="T231" s="119" t="s">
        <v>299</v>
      </c>
      <c r="U231" s="119" t="s">
        <v>137</v>
      </c>
    </row>
    <row r="232" spans="1:21" ht="13.5" customHeight="1" outlineLevel="2">
      <c r="A232" s="115">
        <v>17</v>
      </c>
      <c r="B232" s="114" t="s">
        <v>1037</v>
      </c>
      <c r="C232" s="114" t="s">
        <v>671</v>
      </c>
      <c r="D232" s="120">
        <v>10468</v>
      </c>
      <c r="E232" s="114" t="s">
        <v>841</v>
      </c>
      <c r="F232" s="116" t="s">
        <v>842</v>
      </c>
      <c r="G232" s="116" t="s">
        <v>800</v>
      </c>
      <c r="H232" s="114" t="s">
        <v>199</v>
      </c>
      <c r="I232" s="117">
        <v>700000000</v>
      </c>
      <c r="J232" s="117">
        <v>6495012.788</v>
      </c>
      <c r="K232" s="117" t="s">
        <v>118</v>
      </c>
      <c r="L232" s="117">
        <v>7293946.03</v>
      </c>
      <c r="M232" s="117">
        <v>442310304.952</v>
      </c>
      <c r="N232" s="117" t="s">
        <v>118</v>
      </c>
      <c r="O232" s="117">
        <v>594018886.794</v>
      </c>
      <c r="P232" s="117">
        <v>700000000</v>
      </c>
      <c r="Q232" s="118" t="s">
        <v>1020</v>
      </c>
      <c r="R232" s="119" t="s">
        <v>273</v>
      </c>
      <c r="S232" s="119" t="s">
        <v>273</v>
      </c>
      <c r="T232" s="119" t="s">
        <v>225</v>
      </c>
      <c r="U232" s="119" t="s">
        <v>137</v>
      </c>
    </row>
    <row r="233" spans="1:21" ht="13.5" customHeight="1" outlineLevel="2">
      <c r="A233" s="115">
        <v>18</v>
      </c>
      <c r="B233" s="114" t="s">
        <v>1037</v>
      </c>
      <c r="C233" s="114" t="s">
        <v>671</v>
      </c>
      <c r="D233" s="120">
        <v>10469</v>
      </c>
      <c r="E233" s="114" t="s">
        <v>843</v>
      </c>
      <c r="F233" s="116" t="s">
        <v>844</v>
      </c>
      <c r="G233" s="116" t="s">
        <v>282</v>
      </c>
      <c r="H233" s="114" t="s">
        <v>199</v>
      </c>
      <c r="I233" s="117">
        <v>4442000000</v>
      </c>
      <c r="J233" s="117" t="s">
        <v>118</v>
      </c>
      <c r="K233" s="117" t="s">
        <v>118</v>
      </c>
      <c r="L233" s="117">
        <v>46285297.523</v>
      </c>
      <c r="M233" s="117" t="s">
        <v>118</v>
      </c>
      <c r="N233" s="117" t="s">
        <v>118</v>
      </c>
      <c r="O233" s="117">
        <v>3769474135.91</v>
      </c>
      <c r="P233" s="117">
        <v>4442000000</v>
      </c>
      <c r="Q233" s="118" t="s">
        <v>1023</v>
      </c>
      <c r="R233" s="119" t="s">
        <v>1024</v>
      </c>
      <c r="S233" s="119" t="s">
        <v>405</v>
      </c>
      <c r="T233" s="119" t="s">
        <v>340</v>
      </c>
      <c r="U233" s="119" t="s">
        <v>137</v>
      </c>
    </row>
    <row r="234" spans="1:21" ht="13.5" customHeight="1" outlineLevel="1">
      <c r="A234" s="115"/>
      <c r="B234" s="244" t="s">
        <v>1227</v>
      </c>
      <c r="C234" s="114"/>
      <c r="D234" s="120"/>
      <c r="E234" s="114"/>
      <c r="F234" s="116"/>
      <c r="G234" s="116"/>
      <c r="H234" s="114"/>
      <c r="I234" s="117"/>
      <c r="J234" s="117">
        <f aca="true" t="shared" si="14" ref="J234:P234">SUBTOTAL(9,J216:J233)</f>
        <v>933209571.928</v>
      </c>
      <c r="K234" s="117">
        <f t="shared" si="14"/>
        <v>100550212.57299998</v>
      </c>
      <c r="L234" s="117">
        <f t="shared" si="14"/>
        <v>991145696.827</v>
      </c>
      <c r="M234" s="117">
        <f t="shared" si="14"/>
        <v>63551562376.34701</v>
      </c>
      <c r="N234" s="117">
        <f t="shared" si="14"/>
        <v>8039618937.982</v>
      </c>
      <c r="O234" s="117">
        <f t="shared" si="14"/>
        <v>80718894964.18199</v>
      </c>
      <c r="P234" s="117">
        <f t="shared" si="14"/>
        <v>95120252455.14</v>
      </c>
      <c r="Q234" s="118"/>
      <c r="R234" s="119"/>
      <c r="S234" s="119"/>
      <c r="T234" s="119"/>
      <c r="U234" s="119"/>
    </row>
    <row r="235" spans="1:21" ht="13.5" customHeight="1" outlineLevel="2">
      <c r="A235" s="115">
        <v>1</v>
      </c>
      <c r="B235" s="114" t="s">
        <v>631</v>
      </c>
      <c r="C235" s="114" t="s">
        <v>120</v>
      </c>
      <c r="D235" s="120" t="s">
        <v>627</v>
      </c>
      <c r="E235" s="114" t="s">
        <v>629</v>
      </c>
      <c r="F235" s="116" t="s">
        <v>630</v>
      </c>
      <c r="G235" s="116" t="s">
        <v>123</v>
      </c>
      <c r="H235" s="114" t="s">
        <v>628</v>
      </c>
      <c r="I235" s="117">
        <v>17903000000</v>
      </c>
      <c r="J235" s="117">
        <v>17255903.614</v>
      </c>
      <c r="K235" s="117">
        <v>0</v>
      </c>
      <c r="L235" s="117">
        <v>14053138.494</v>
      </c>
      <c r="M235" s="117">
        <v>1175126860.997</v>
      </c>
      <c r="N235" s="117">
        <v>0</v>
      </c>
      <c r="O235" s="117">
        <v>1144487448.84</v>
      </c>
      <c r="P235" s="117">
        <v>17903000000</v>
      </c>
      <c r="Q235" s="118" t="s">
        <v>1023</v>
      </c>
      <c r="R235" s="119" t="s">
        <v>1024</v>
      </c>
      <c r="S235" s="119" t="s">
        <v>140</v>
      </c>
      <c r="T235" s="119" t="s">
        <v>152</v>
      </c>
      <c r="U235" s="119" t="s">
        <v>137</v>
      </c>
    </row>
    <row r="236" spans="1:21" ht="13.5" customHeight="1" outlineLevel="2">
      <c r="A236" s="115">
        <v>2</v>
      </c>
      <c r="B236" s="114" t="s">
        <v>631</v>
      </c>
      <c r="C236" s="114" t="s">
        <v>120</v>
      </c>
      <c r="D236" s="120" t="s">
        <v>632</v>
      </c>
      <c r="E236" s="114" t="s">
        <v>633</v>
      </c>
      <c r="F236" s="116" t="s">
        <v>634</v>
      </c>
      <c r="G236" s="116" t="s">
        <v>359</v>
      </c>
      <c r="H236" s="114" t="s">
        <v>119</v>
      </c>
      <c r="I236" s="117">
        <v>20000000</v>
      </c>
      <c r="J236" s="117">
        <v>20000000</v>
      </c>
      <c r="K236" s="117">
        <v>0</v>
      </c>
      <c r="L236" s="117">
        <v>20000000</v>
      </c>
      <c r="M236" s="117">
        <v>1361999797</v>
      </c>
      <c r="N236" s="117">
        <v>0</v>
      </c>
      <c r="O236" s="117">
        <v>1628799786.4</v>
      </c>
      <c r="P236" s="117">
        <v>20000000</v>
      </c>
      <c r="Q236" s="118" t="s">
        <v>1022</v>
      </c>
      <c r="R236" s="119" t="s">
        <v>131</v>
      </c>
      <c r="S236" s="119" t="s">
        <v>131</v>
      </c>
      <c r="T236" s="119" t="s">
        <v>132</v>
      </c>
      <c r="U236" s="119" t="s">
        <v>137</v>
      </c>
    </row>
    <row r="237" spans="1:21" ht="13.5" customHeight="1" outlineLevel="2">
      <c r="A237" s="115">
        <v>3</v>
      </c>
      <c r="B237" s="114" t="s">
        <v>631</v>
      </c>
      <c r="C237" s="114" t="s">
        <v>120</v>
      </c>
      <c r="D237" s="120" t="s">
        <v>635</v>
      </c>
      <c r="E237" s="114" t="s">
        <v>636</v>
      </c>
      <c r="F237" s="116" t="s">
        <v>56</v>
      </c>
      <c r="G237" s="116" t="s">
        <v>638</v>
      </c>
      <c r="H237" s="114" t="s">
        <v>119</v>
      </c>
      <c r="I237" s="117">
        <v>45000000</v>
      </c>
      <c r="J237" s="117" t="s">
        <v>118</v>
      </c>
      <c r="K237" s="117">
        <v>0</v>
      </c>
      <c r="L237" s="117">
        <v>45000000</v>
      </c>
      <c r="M237" s="117" t="s">
        <v>118</v>
      </c>
      <c r="N237" s="117">
        <v>0</v>
      </c>
      <c r="O237" s="117">
        <v>3664799519.4</v>
      </c>
      <c r="P237" s="117">
        <v>45000000</v>
      </c>
      <c r="Q237" s="118" t="s">
        <v>1023</v>
      </c>
      <c r="R237" s="119" t="s">
        <v>1024</v>
      </c>
      <c r="S237" s="119" t="s">
        <v>140</v>
      </c>
      <c r="T237" s="119" t="s">
        <v>152</v>
      </c>
      <c r="U237" s="119" t="s">
        <v>137</v>
      </c>
    </row>
    <row r="238" spans="1:21" ht="13.5" customHeight="1" outlineLevel="2">
      <c r="A238" s="115">
        <v>4</v>
      </c>
      <c r="B238" s="114" t="s">
        <v>631</v>
      </c>
      <c r="C238" s="114" t="s">
        <v>120</v>
      </c>
      <c r="D238" s="120" t="s">
        <v>639</v>
      </c>
      <c r="E238" s="114" t="s">
        <v>640</v>
      </c>
      <c r="F238" s="116" t="s">
        <v>637</v>
      </c>
      <c r="G238" s="116" t="s">
        <v>638</v>
      </c>
      <c r="H238" s="114" t="s">
        <v>119</v>
      </c>
      <c r="I238" s="117">
        <v>160000000</v>
      </c>
      <c r="J238" s="117" t="s">
        <v>118</v>
      </c>
      <c r="K238" s="117">
        <v>0</v>
      </c>
      <c r="L238" s="117">
        <v>160000000</v>
      </c>
      <c r="M238" s="117" t="s">
        <v>118</v>
      </c>
      <c r="N238" s="117">
        <v>0</v>
      </c>
      <c r="O238" s="117">
        <v>13030398291.2</v>
      </c>
      <c r="P238" s="117">
        <v>160000000</v>
      </c>
      <c r="Q238" s="118" t="s">
        <v>1023</v>
      </c>
      <c r="R238" s="119" t="s">
        <v>1024</v>
      </c>
      <c r="S238" s="119" t="s">
        <v>140</v>
      </c>
      <c r="T238" s="119" t="s">
        <v>152</v>
      </c>
      <c r="U238" s="119" t="s">
        <v>137</v>
      </c>
    </row>
    <row r="239" spans="1:21" ht="13.5" customHeight="1" outlineLevel="1">
      <c r="A239" s="115"/>
      <c r="B239" s="244" t="s">
        <v>1228</v>
      </c>
      <c r="C239" s="114"/>
      <c r="D239" s="120"/>
      <c r="E239" s="114"/>
      <c r="F239" s="116"/>
      <c r="G239" s="116"/>
      <c r="H239" s="114"/>
      <c r="I239" s="117"/>
      <c r="J239" s="117">
        <f aca="true" t="shared" si="15" ref="J239:P239">SUBTOTAL(9,J235:J238)</f>
        <v>37255903.614</v>
      </c>
      <c r="K239" s="117">
        <f t="shared" si="15"/>
        <v>0</v>
      </c>
      <c r="L239" s="117">
        <f t="shared" si="15"/>
        <v>239053138.49400002</v>
      </c>
      <c r="M239" s="117">
        <f t="shared" si="15"/>
        <v>2537126657.9969997</v>
      </c>
      <c r="N239" s="117">
        <f t="shared" si="15"/>
        <v>0</v>
      </c>
      <c r="O239" s="117">
        <f t="shared" si="15"/>
        <v>19468485045.84</v>
      </c>
      <c r="P239" s="117">
        <f t="shared" si="15"/>
        <v>18128000000</v>
      </c>
      <c r="Q239" s="118"/>
      <c r="R239" s="119"/>
      <c r="S239" s="119"/>
      <c r="T239" s="119"/>
      <c r="U239" s="119"/>
    </row>
    <row r="240" spans="1:21" ht="13.5" customHeight="1" outlineLevel="2">
      <c r="A240" s="115">
        <v>1</v>
      </c>
      <c r="B240" s="114" t="s">
        <v>642</v>
      </c>
      <c r="C240" s="114" t="s">
        <v>120</v>
      </c>
      <c r="D240" s="120">
        <v>448</v>
      </c>
      <c r="E240" s="114" t="s">
        <v>643</v>
      </c>
      <c r="F240" s="116" t="s">
        <v>644</v>
      </c>
      <c r="G240" s="116" t="s">
        <v>123</v>
      </c>
      <c r="H240" s="114" t="s">
        <v>641</v>
      </c>
      <c r="I240" s="117">
        <v>5000000</v>
      </c>
      <c r="J240" s="117">
        <v>18634200.475</v>
      </c>
      <c r="K240" s="117">
        <v>9222398.54</v>
      </c>
      <c r="L240" s="117">
        <v>8033248.802</v>
      </c>
      <c r="M240" s="117">
        <v>1268988863.242</v>
      </c>
      <c r="N240" s="117">
        <v>733871504.1</v>
      </c>
      <c r="O240" s="117">
        <v>654227696.645</v>
      </c>
      <c r="P240" s="117">
        <v>2306827.726</v>
      </c>
      <c r="Q240" s="118" t="s">
        <v>1023</v>
      </c>
      <c r="R240" s="119" t="s">
        <v>1024</v>
      </c>
      <c r="S240" s="119" t="s">
        <v>140</v>
      </c>
      <c r="T240" s="119" t="s">
        <v>369</v>
      </c>
      <c r="U240" s="119" t="s">
        <v>137</v>
      </c>
    </row>
    <row r="241" spans="1:21" ht="13.5" customHeight="1" outlineLevel="2">
      <c r="A241" s="115">
        <v>2</v>
      </c>
      <c r="B241" s="114" t="s">
        <v>642</v>
      </c>
      <c r="C241" s="114" t="s">
        <v>120</v>
      </c>
      <c r="D241" s="120">
        <v>488</v>
      </c>
      <c r="E241" s="114" t="s">
        <v>645</v>
      </c>
      <c r="F241" s="116" t="s">
        <v>646</v>
      </c>
      <c r="G241" s="116" t="s">
        <v>223</v>
      </c>
      <c r="H241" s="114" t="s">
        <v>641</v>
      </c>
      <c r="I241" s="117">
        <v>10000000</v>
      </c>
      <c r="J241" s="117">
        <v>3137289.015</v>
      </c>
      <c r="K241" s="117">
        <v>417853.06</v>
      </c>
      <c r="L241" s="117">
        <v>2468404.475</v>
      </c>
      <c r="M241" s="117">
        <v>213649350.084</v>
      </c>
      <c r="N241" s="117">
        <v>33332687.36</v>
      </c>
      <c r="O241" s="117">
        <v>201026834.07</v>
      </c>
      <c r="P241" s="117">
        <v>708827.029</v>
      </c>
      <c r="Q241" s="118" t="s">
        <v>1023</v>
      </c>
      <c r="R241" s="119" t="s">
        <v>1024</v>
      </c>
      <c r="S241" s="119" t="s">
        <v>140</v>
      </c>
      <c r="T241" s="119" t="s">
        <v>152</v>
      </c>
      <c r="U241" s="119" t="s">
        <v>137</v>
      </c>
    </row>
    <row r="242" spans="1:21" ht="13.5" customHeight="1" outlineLevel="2">
      <c r="A242" s="115">
        <v>3</v>
      </c>
      <c r="B242" s="114" t="s">
        <v>642</v>
      </c>
      <c r="C242" s="114" t="s">
        <v>120</v>
      </c>
      <c r="D242" s="120">
        <v>548</v>
      </c>
      <c r="E242" s="114" t="s">
        <v>647</v>
      </c>
      <c r="F242" s="116" t="s">
        <v>648</v>
      </c>
      <c r="G242" s="116" t="s">
        <v>123</v>
      </c>
      <c r="H242" s="114" t="s">
        <v>641</v>
      </c>
      <c r="I242" s="117">
        <v>9000000</v>
      </c>
      <c r="J242" s="117">
        <v>11644527.317</v>
      </c>
      <c r="K242" s="117">
        <v>2308704.14</v>
      </c>
      <c r="L242" s="117">
        <v>8443225.341</v>
      </c>
      <c r="M242" s="117">
        <v>792992192.094</v>
      </c>
      <c r="N242" s="117">
        <v>183456088.15</v>
      </c>
      <c r="O242" s="117">
        <v>687616181.62</v>
      </c>
      <c r="P242" s="117">
        <v>2424556.589</v>
      </c>
      <c r="Q242" s="118" t="s">
        <v>1023</v>
      </c>
      <c r="R242" s="119" t="s">
        <v>1024</v>
      </c>
      <c r="S242" s="119" t="s">
        <v>140</v>
      </c>
      <c r="T242" s="119" t="s">
        <v>369</v>
      </c>
      <c r="U242" s="119" t="s">
        <v>137</v>
      </c>
    </row>
    <row r="243" spans="1:21" ht="13.5" customHeight="1" outlineLevel="2">
      <c r="A243" s="115">
        <v>4</v>
      </c>
      <c r="B243" s="114" t="s">
        <v>642</v>
      </c>
      <c r="C243" s="114" t="s">
        <v>120</v>
      </c>
      <c r="D243" s="120">
        <v>693</v>
      </c>
      <c r="E243" s="114" t="s">
        <v>649</v>
      </c>
      <c r="F243" s="116" t="s">
        <v>650</v>
      </c>
      <c r="G243" s="116" t="s">
        <v>651</v>
      </c>
      <c r="H243" s="114" t="s">
        <v>641</v>
      </c>
      <c r="I243" s="117">
        <v>10000000</v>
      </c>
      <c r="J243" s="117">
        <v>37735849.057</v>
      </c>
      <c r="K243" s="117">
        <v>25696306.7</v>
      </c>
      <c r="L243" s="117">
        <v>8879926.591</v>
      </c>
      <c r="M243" s="117">
        <v>2569810937.736</v>
      </c>
      <c r="N243" s="117">
        <v>2037261950.91</v>
      </c>
      <c r="O243" s="117">
        <v>723181126.77</v>
      </c>
      <c r="P243" s="117">
        <v>2549959.72</v>
      </c>
      <c r="Q243" s="118" t="s">
        <v>1023</v>
      </c>
      <c r="R243" s="119" t="s">
        <v>1024</v>
      </c>
      <c r="S243" s="119" t="s">
        <v>124</v>
      </c>
      <c r="T243" s="119" t="s">
        <v>299</v>
      </c>
      <c r="U243" s="119" t="s">
        <v>137</v>
      </c>
    </row>
    <row r="244" spans="1:21" ht="13.5" customHeight="1" outlineLevel="2">
      <c r="A244" s="115">
        <v>5</v>
      </c>
      <c r="B244" s="114" t="s">
        <v>642</v>
      </c>
      <c r="C244" s="114" t="s">
        <v>120</v>
      </c>
      <c r="D244" s="120" t="s">
        <v>652</v>
      </c>
      <c r="E244" s="114" t="s">
        <v>653</v>
      </c>
      <c r="F244" s="116" t="s">
        <v>654</v>
      </c>
      <c r="G244" s="116" t="s">
        <v>393</v>
      </c>
      <c r="H244" s="114" t="s">
        <v>641</v>
      </c>
      <c r="I244" s="117">
        <v>11000000</v>
      </c>
      <c r="J244" s="117">
        <v>41509433.962</v>
      </c>
      <c r="K244" s="117">
        <v>0</v>
      </c>
      <c r="L244" s="117">
        <v>38306170.776</v>
      </c>
      <c r="M244" s="117">
        <v>2826792031.509</v>
      </c>
      <c r="N244" s="117">
        <v>0</v>
      </c>
      <c r="O244" s="117">
        <v>3119654138.877</v>
      </c>
      <c r="P244" s="117">
        <v>11000000</v>
      </c>
      <c r="Q244" s="118" t="s">
        <v>1023</v>
      </c>
      <c r="R244" s="119" t="s">
        <v>1024</v>
      </c>
      <c r="S244" s="119" t="s">
        <v>140</v>
      </c>
      <c r="T244" s="119" t="s">
        <v>152</v>
      </c>
      <c r="U244" s="119" t="s">
        <v>137</v>
      </c>
    </row>
    <row r="245" spans="1:21" ht="13.5" customHeight="1" outlineLevel="1">
      <c r="A245" s="115"/>
      <c r="B245" s="244" t="s">
        <v>1229</v>
      </c>
      <c r="C245" s="114"/>
      <c r="D245" s="120"/>
      <c r="E245" s="114"/>
      <c r="F245" s="116"/>
      <c r="G245" s="116"/>
      <c r="H245" s="114"/>
      <c r="I245" s="117"/>
      <c r="J245" s="117">
        <f aca="true" t="shared" si="16" ref="J245:P245">SUBTOTAL(9,J240:J244)</f>
        <v>112661299.82599999</v>
      </c>
      <c r="K245" s="117">
        <f t="shared" si="16"/>
        <v>37645262.44</v>
      </c>
      <c r="L245" s="117">
        <f t="shared" si="16"/>
        <v>66130975.985</v>
      </c>
      <c r="M245" s="117">
        <f t="shared" si="16"/>
        <v>7672233374.665</v>
      </c>
      <c r="N245" s="117">
        <f t="shared" si="16"/>
        <v>2987922230.52</v>
      </c>
      <c r="O245" s="117">
        <f t="shared" si="16"/>
        <v>5385705977.982</v>
      </c>
      <c r="P245" s="117">
        <f t="shared" si="16"/>
        <v>18990171.064000003</v>
      </c>
      <c r="Q245" s="118"/>
      <c r="R245" s="119"/>
      <c r="S245" s="119"/>
      <c r="T245" s="119"/>
      <c r="U245" s="119"/>
    </row>
    <row r="246" spans="1:21" ht="13.5" customHeight="1" outlineLevel="2">
      <c r="A246" s="115">
        <v>1</v>
      </c>
      <c r="B246" s="114" t="s">
        <v>845</v>
      </c>
      <c r="C246" s="114" t="s">
        <v>671</v>
      </c>
      <c r="D246" s="120" t="s">
        <v>847</v>
      </c>
      <c r="E246" s="114" t="s">
        <v>848</v>
      </c>
      <c r="F246" s="116" t="s">
        <v>849</v>
      </c>
      <c r="G246" s="116" t="s">
        <v>850</v>
      </c>
      <c r="H246" s="114" t="s">
        <v>846</v>
      </c>
      <c r="I246" s="117">
        <v>20168925.15</v>
      </c>
      <c r="J246" s="117">
        <v>1436404.521</v>
      </c>
      <c r="K246" s="117">
        <v>1059566.204</v>
      </c>
      <c r="L246" s="117" t="s">
        <v>118</v>
      </c>
      <c r="M246" s="117">
        <v>97819133.296</v>
      </c>
      <c r="N246" s="117">
        <v>84215900.085</v>
      </c>
      <c r="O246" s="117" t="s">
        <v>118</v>
      </c>
      <c r="P246" s="117"/>
      <c r="Q246" s="118" t="s">
        <v>1023</v>
      </c>
      <c r="R246" s="119" t="s">
        <v>1024</v>
      </c>
      <c r="S246" s="119" t="s">
        <v>206</v>
      </c>
      <c r="T246" s="119" t="s">
        <v>376</v>
      </c>
      <c r="U246" s="119" t="s">
        <v>137</v>
      </c>
    </row>
    <row r="247" spans="1:21" ht="13.5" customHeight="1" outlineLevel="1">
      <c r="A247" s="115"/>
      <c r="B247" s="244" t="s">
        <v>1230</v>
      </c>
      <c r="C247" s="114"/>
      <c r="D247" s="120"/>
      <c r="E247" s="114"/>
      <c r="F247" s="116"/>
      <c r="G247" s="116"/>
      <c r="H247" s="114"/>
      <c r="I247" s="117"/>
      <c r="J247" s="117">
        <f aca="true" t="shared" si="17" ref="J247:P247">SUBTOTAL(9,J246:J246)</f>
        <v>1436404.521</v>
      </c>
      <c r="K247" s="117">
        <f t="shared" si="17"/>
        <v>1059566.204</v>
      </c>
      <c r="L247" s="117">
        <f t="shared" si="17"/>
        <v>0</v>
      </c>
      <c r="M247" s="117">
        <f t="shared" si="17"/>
        <v>97819133.296</v>
      </c>
      <c r="N247" s="117">
        <f t="shared" si="17"/>
        <v>84215900.085</v>
      </c>
      <c r="O247" s="117">
        <f t="shared" si="17"/>
        <v>0</v>
      </c>
      <c r="P247" s="117">
        <f t="shared" si="17"/>
        <v>0</v>
      </c>
      <c r="Q247" s="118"/>
      <c r="R247" s="119"/>
      <c r="S247" s="119"/>
      <c r="T247" s="119"/>
      <c r="U247" s="119"/>
    </row>
    <row r="248" spans="1:21" ht="13.5" customHeight="1" outlineLevel="2">
      <c r="A248" s="115">
        <v>1</v>
      </c>
      <c r="B248" s="114" t="s">
        <v>851</v>
      </c>
      <c r="C248" s="114" t="s">
        <v>671</v>
      </c>
      <c r="D248" s="120" t="s">
        <v>852</v>
      </c>
      <c r="E248" s="114" t="s">
        <v>853</v>
      </c>
      <c r="F248" s="116" t="s">
        <v>854</v>
      </c>
      <c r="G248" s="116" t="s">
        <v>1195</v>
      </c>
      <c r="H248" s="114" t="s">
        <v>119</v>
      </c>
      <c r="I248" s="117">
        <v>27500000</v>
      </c>
      <c r="J248" s="117">
        <v>27500000</v>
      </c>
      <c r="K248" s="117" t="s">
        <v>118</v>
      </c>
      <c r="L248" s="117">
        <v>27500000</v>
      </c>
      <c r="M248" s="117">
        <v>1872749720.875</v>
      </c>
      <c r="N248" s="117" t="s">
        <v>118</v>
      </c>
      <c r="O248" s="117">
        <v>2239599706.3</v>
      </c>
      <c r="P248" s="117">
        <v>27500000</v>
      </c>
      <c r="Q248" s="118" t="s">
        <v>1023</v>
      </c>
      <c r="R248" s="119" t="s">
        <v>1024</v>
      </c>
      <c r="S248" s="119" t="s">
        <v>124</v>
      </c>
      <c r="T248" s="119" t="s">
        <v>856</v>
      </c>
      <c r="U248" s="119" t="s">
        <v>137</v>
      </c>
    </row>
    <row r="249" spans="1:21" ht="13.5" customHeight="1" outlineLevel="2">
      <c r="A249" s="115">
        <v>2</v>
      </c>
      <c r="B249" s="114" t="s">
        <v>851</v>
      </c>
      <c r="C249" s="114" t="s">
        <v>671</v>
      </c>
      <c r="D249" s="120" t="s">
        <v>857</v>
      </c>
      <c r="E249" s="114" t="s">
        <v>858</v>
      </c>
      <c r="F249" s="116" t="s">
        <v>854</v>
      </c>
      <c r="G249" s="116" t="s">
        <v>1195</v>
      </c>
      <c r="H249" s="114" t="s">
        <v>119</v>
      </c>
      <c r="I249" s="117">
        <v>17500000</v>
      </c>
      <c r="J249" s="117">
        <v>17500000</v>
      </c>
      <c r="K249" s="117" t="s">
        <v>118</v>
      </c>
      <c r="L249" s="117">
        <v>17500000</v>
      </c>
      <c r="M249" s="117">
        <v>1191749822.375</v>
      </c>
      <c r="N249" s="117" t="s">
        <v>118</v>
      </c>
      <c r="O249" s="117">
        <v>1425199813.1</v>
      </c>
      <c r="P249" s="117">
        <v>17500000</v>
      </c>
      <c r="Q249" s="118" t="s">
        <v>1023</v>
      </c>
      <c r="R249" s="119" t="s">
        <v>1024</v>
      </c>
      <c r="S249" s="119" t="s">
        <v>124</v>
      </c>
      <c r="T249" s="119" t="s">
        <v>856</v>
      </c>
      <c r="U249" s="119" t="s">
        <v>137</v>
      </c>
    </row>
    <row r="250" spans="1:21" ht="13.5" customHeight="1" outlineLevel="1">
      <c r="A250" s="115"/>
      <c r="B250" s="244" t="s">
        <v>1231</v>
      </c>
      <c r="C250" s="114"/>
      <c r="D250" s="120"/>
      <c r="E250" s="114"/>
      <c r="F250" s="116"/>
      <c r="G250" s="116"/>
      <c r="H250" s="114"/>
      <c r="I250" s="117"/>
      <c r="J250" s="117">
        <f aca="true" t="shared" si="18" ref="J250:P250">SUBTOTAL(9,J248:J249)</f>
        <v>45000000</v>
      </c>
      <c r="K250" s="117">
        <f t="shared" si="18"/>
        <v>0</v>
      </c>
      <c r="L250" s="117">
        <f t="shared" si="18"/>
        <v>45000000</v>
      </c>
      <c r="M250" s="117">
        <f t="shared" si="18"/>
        <v>3064499543.25</v>
      </c>
      <c r="N250" s="117">
        <f t="shared" si="18"/>
        <v>0</v>
      </c>
      <c r="O250" s="117">
        <f t="shared" si="18"/>
        <v>3664799519.4</v>
      </c>
      <c r="P250" s="117">
        <f t="shared" si="18"/>
        <v>45000000</v>
      </c>
      <c r="Q250" s="118"/>
      <c r="R250" s="119"/>
      <c r="S250" s="119"/>
      <c r="T250" s="119"/>
      <c r="U250" s="119"/>
    </row>
    <row r="251" spans="1:21" ht="13.5" customHeight="1" outlineLevel="2">
      <c r="A251" s="115">
        <v>1</v>
      </c>
      <c r="B251" s="114" t="s">
        <v>585</v>
      </c>
      <c r="C251" s="114" t="s">
        <v>120</v>
      </c>
      <c r="D251" s="120" t="s">
        <v>582</v>
      </c>
      <c r="E251" s="114" t="s">
        <v>583</v>
      </c>
      <c r="F251" s="116" t="s">
        <v>584</v>
      </c>
      <c r="G251" s="116" t="s">
        <v>287</v>
      </c>
      <c r="H251" s="114" t="s">
        <v>119</v>
      </c>
      <c r="I251" s="117">
        <v>10000000</v>
      </c>
      <c r="J251" s="117">
        <v>10000000</v>
      </c>
      <c r="K251" s="117">
        <v>4860295</v>
      </c>
      <c r="L251" s="117">
        <v>5139705</v>
      </c>
      <c r="M251" s="117">
        <v>680999898.5</v>
      </c>
      <c r="N251" s="117">
        <v>374626741.04</v>
      </c>
      <c r="O251" s="117">
        <v>418577520.308</v>
      </c>
      <c r="P251" s="117">
        <v>5139705</v>
      </c>
      <c r="Q251" s="118" t="s">
        <v>1023</v>
      </c>
      <c r="R251" s="119" t="s">
        <v>1024</v>
      </c>
      <c r="S251" s="119" t="s">
        <v>124</v>
      </c>
      <c r="T251" s="119" t="s">
        <v>136</v>
      </c>
      <c r="U251" s="119" t="s">
        <v>182</v>
      </c>
    </row>
    <row r="252" spans="1:21" ht="13.5" customHeight="1" outlineLevel="2">
      <c r="A252" s="115">
        <v>2</v>
      </c>
      <c r="B252" s="114" t="s">
        <v>585</v>
      </c>
      <c r="C252" s="114" t="s">
        <v>120</v>
      </c>
      <c r="D252" s="120" t="s">
        <v>586</v>
      </c>
      <c r="E252" s="114" t="s">
        <v>587</v>
      </c>
      <c r="F252" s="116" t="s">
        <v>588</v>
      </c>
      <c r="G252" s="116" t="s">
        <v>254</v>
      </c>
      <c r="H252" s="114" t="s">
        <v>119</v>
      </c>
      <c r="I252" s="117">
        <v>5250000</v>
      </c>
      <c r="J252" s="117">
        <v>5250000</v>
      </c>
      <c r="K252" s="117">
        <v>0</v>
      </c>
      <c r="L252" s="117">
        <v>5250000</v>
      </c>
      <c r="M252" s="117">
        <v>357524946.712</v>
      </c>
      <c r="N252" s="117">
        <v>0</v>
      </c>
      <c r="O252" s="117">
        <v>427559943.93</v>
      </c>
      <c r="P252" s="117">
        <v>5250000</v>
      </c>
      <c r="Q252" s="118" t="s">
        <v>1023</v>
      </c>
      <c r="R252" s="119" t="s">
        <v>1024</v>
      </c>
      <c r="S252" s="119" t="s">
        <v>216</v>
      </c>
      <c r="T252" s="119" t="s">
        <v>340</v>
      </c>
      <c r="U252" s="119" t="s">
        <v>182</v>
      </c>
    </row>
    <row r="253" spans="1:21" ht="13.5" customHeight="1" outlineLevel="2">
      <c r="A253" s="115">
        <v>3</v>
      </c>
      <c r="B253" s="114" t="s">
        <v>585</v>
      </c>
      <c r="C253" s="114" t="s">
        <v>120</v>
      </c>
      <c r="D253" s="120" t="s">
        <v>589</v>
      </c>
      <c r="E253" s="114" t="s">
        <v>590</v>
      </c>
      <c r="F253" s="116" t="s">
        <v>591</v>
      </c>
      <c r="G253" s="116" t="s">
        <v>537</v>
      </c>
      <c r="H253" s="114" t="s">
        <v>119</v>
      </c>
      <c r="I253" s="117">
        <v>30000000</v>
      </c>
      <c r="J253" s="117" t="s">
        <v>118</v>
      </c>
      <c r="K253" s="117">
        <v>0</v>
      </c>
      <c r="L253" s="117">
        <v>30000000</v>
      </c>
      <c r="M253" s="117" t="s">
        <v>118</v>
      </c>
      <c r="N253" s="117">
        <v>0</v>
      </c>
      <c r="O253" s="117">
        <v>2443199679.6</v>
      </c>
      <c r="P253" s="117">
        <v>30000000</v>
      </c>
      <c r="Q253" s="118" t="s">
        <v>1023</v>
      </c>
      <c r="R253" s="119" t="s">
        <v>1024</v>
      </c>
      <c r="S253" s="119" t="s">
        <v>140</v>
      </c>
      <c r="T253" s="119" t="s">
        <v>152</v>
      </c>
      <c r="U253" s="119" t="s">
        <v>182</v>
      </c>
    </row>
    <row r="254" spans="1:21" ht="13.5" customHeight="1" outlineLevel="2">
      <c r="A254" s="115">
        <v>4</v>
      </c>
      <c r="B254" s="114" t="s">
        <v>585</v>
      </c>
      <c r="C254" s="114" t="s">
        <v>120</v>
      </c>
      <c r="D254" s="120" t="s">
        <v>34</v>
      </c>
      <c r="E254" s="114" t="s">
        <v>35</v>
      </c>
      <c r="F254" s="116" t="s">
        <v>36</v>
      </c>
      <c r="G254" s="116" t="s">
        <v>175</v>
      </c>
      <c r="H254" s="114" t="s">
        <v>119</v>
      </c>
      <c r="I254" s="117">
        <v>6000000</v>
      </c>
      <c r="J254" s="117" t="s">
        <v>118</v>
      </c>
      <c r="K254" s="117">
        <v>0</v>
      </c>
      <c r="L254" s="117">
        <v>6000000</v>
      </c>
      <c r="M254" s="117" t="s">
        <v>118</v>
      </c>
      <c r="N254" s="117">
        <v>0</v>
      </c>
      <c r="O254" s="117">
        <v>488639935.92</v>
      </c>
      <c r="P254" s="117">
        <v>6000000</v>
      </c>
      <c r="Q254" s="118" t="s">
        <v>1022</v>
      </c>
      <c r="R254" s="119" t="s">
        <v>131</v>
      </c>
      <c r="S254" s="119" t="s">
        <v>131</v>
      </c>
      <c r="T254" s="119" t="s">
        <v>132</v>
      </c>
      <c r="U254" s="119" t="s">
        <v>182</v>
      </c>
    </row>
    <row r="255" spans="1:21" ht="13.5" customHeight="1" outlineLevel="2">
      <c r="A255" s="115">
        <v>5</v>
      </c>
      <c r="B255" s="114" t="s">
        <v>585</v>
      </c>
      <c r="C255" s="114" t="s">
        <v>120</v>
      </c>
      <c r="D255" s="120" t="s">
        <v>1161</v>
      </c>
      <c r="E255" s="114" t="s">
        <v>1162</v>
      </c>
      <c r="F255" s="116" t="s">
        <v>1163</v>
      </c>
      <c r="G255" s="116" t="s">
        <v>1164</v>
      </c>
      <c r="H255" s="114" t="s">
        <v>119</v>
      </c>
      <c r="I255" s="117">
        <v>16000000</v>
      </c>
      <c r="J255" s="117">
        <v>4716679.48</v>
      </c>
      <c r="K255" s="117">
        <v>0</v>
      </c>
      <c r="L255" s="117">
        <v>4716679.48</v>
      </c>
      <c r="M255" s="117">
        <v>321205824.714</v>
      </c>
      <c r="N255" s="117">
        <v>0</v>
      </c>
      <c r="O255" s="117">
        <v>384126326.477</v>
      </c>
      <c r="P255" s="117">
        <v>4716679.48</v>
      </c>
      <c r="Q255" s="118" t="s">
        <v>1023</v>
      </c>
      <c r="R255" s="119" t="s">
        <v>1024</v>
      </c>
      <c r="S255" s="119" t="s">
        <v>216</v>
      </c>
      <c r="T255" s="119" t="s">
        <v>450</v>
      </c>
      <c r="U255" s="119" t="s">
        <v>182</v>
      </c>
    </row>
    <row r="256" spans="1:21" ht="13.5" customHeight="1" outlineLevel="2">
      <c r="A256" s="115">
        <v>6</v>
      </c>
      <c r="B256" s="114" t="s">
        <v>585</v>
      </c>
      <c r="C256" s="114" t="s">
        <v>120</v>
      </c>
      <c r="D256" s="120" t="s">
        <v>592</v>
      </c>
      <c r="E256" s="114" t="s">
        <v>593</v>
      </c>
      <c r="F256" s="116" t="s">
        <v>594</v>
      </c>
      <c r="G256" s="116" t="s">
        <v>135</v>
      </c>
      <c r="H256" s="114" t="s">
        <v>119</v>
      </c>
      <c r="I256" s="117">
        <v>15000000</v>
      </c>
      <c r="J256" s="117">
        <v>8347081.77</v>
      </c>
      <c r="K256" s="117">
        <v>4662636.37</v>
      </c>
      <c r="L256" s="117">
        <v>3684445.4</v>
      </c>
      <c r="M256" s="117">
        <v>568436183.814</v>
      </c>
      <c r="N256" s="117">
        <v>370066692.76</v>
      </c>
      <c r="O256" s="117">
        <v>300061194.026</v>
      </c>
      <c r="P256" s="117">
        <v>3684445.4</v>
      </c>
      <c r="Q256" s="118" t="s">
        <v>1023</v>
      </c>
      <c r="R256" s="119" t="s">
        <v>1024</v>
      </c>
      <c r="S256" s="119" t="s">
        <v>124</v>
      </c>
      <c r="T256" s="119" t="s">
        <v>299</v>
      </c>
      <c r="U256" s="119" t="s">
        <v>182</v>
      </c>
    </row>
    <row r="257" spans="1:21" ht="13.5" customHeight="1" outlineLevel="1">
      <c r="A257" s="115"/>
      <c r="B257" s="244" t="s">
        <v>1232</v>
      </c>
      <c r="C257" s="114"/>
      <c r="D257" s="120"/>
      <c r="E257" s="114"/>
      <c r="F257" s="116"/>
      <c r="G257" s="116"/>
      <c r="H257" s="114"/>
      <c r="I257" s="117"/>
      <c r="J257" s="117">
        <f aca="true" t="shared" si="19" ref="J257:P257">SUBTOTAL(9,J251:J256)</f>
        <v>28313761.25</v>
      </c>
      <c r="K257" s="117">
        <f t="shared" si="19"/>
        <v>9522931.370000001</v>
      </c>
      <c r="L257" s="117">
        <f t="shared" si="19"/>
        <v>54790829.88</v>
      </c>
      <c r="M257" s="117">
        <f t="shared" si="19"/>
        <v>1928166853.7400002</v>
      </c>
      <c r="N257" s="117">
        <f t="shared" si="19"/>
        <v>744693433.8</v>
      </c>
      <c r="O257" s="117">
        <f t="shared" si="19"/>
        <v>4462164600.261</v>
      </c>
      <c r="P257" s="117">
        <f t="shared" si="19"/>
        <v>54790829.88</v>
      </c>
      <c r="Q257" s="118"/>
      <c r="R257" s="119"/>
      <c r="S257" s="119"/>
      <c r="T257" s="119"/>
      <c r="U257" s="119"/>
    </row>
    <row r="258" spans="1:21" ht="13.5" customHeight="1" outlineLevel="2">
      <c r="A258" s="115">
        <v>1</v>
      </c>
      <c r="B258" s="114" t="s">
        <v>658</v>
      </c>
      <c r="C258" s="114" t="s">
        <v>671</v>
      </c>
      <c r="D258" s="120" t="s">
        <v>859</v>
      </c>
      <c r="E258" s="114" t="s">
        <v>860</v>
      </c>
      <c r="F258" s="116" t="s">
        <v>861</v>
      </c>
      <c r="G258" s="116" t="s">
        <v>156</v>
      </c>
      <c r="H258" s="114" t="s">
        <v>655</v>
      </c>
      <c r="I258" s="117">
        <v>500000000</v>
      </c>
      <c r="J258" s="117">
        <v>133338665.102</v>
      </c>
      <c r="K258" s="117">
        <v>150000</v>
      </c>
      <c r="L258" s="117">
        <v>133172502.019</v>
      </c>
      <c r="M258" s="117">
        <v>9080361740.065</v>
      </c>
      <c r="N258" s="117">
        <v>11887496.732</v>
      </c>
      <c r="O258" s="117">
        <v>10845567142.15</v>
      </c>
      <c r="P258" s="117">
        <v>499436825</v>
      </c>
      <c r="Q258" s="118" t="s">
        <v>1022</v>
      </c>
      <c r="R258" s="119" t="s">
        <v>131</v>
      </c>
      <c r="S258" s="119" t="s">
        <v>131</v>
      </c>
      <c r="T258" s="119" t="s">
        <v>132</v>
      </c>
      <c r="U258" s="119" t="s">
        <v>137</v>
      </c>
    </row>
    <row r="259" spans="1:21" ht="13.5" customHeight="1" outlineLevel="2">
      <c r="A259" s="115">
        <v>2</v>
      </c>
      <c r="B259" s="114" t="s">
        <v>658</v>
      </c>
      <c r="C259" s="114" t="s">
        <v>120</v>
      </c>
      <c r="D259" s="120">
        <v>39722</v>
      </c>
      <c r="E259" s="114" t="s">
        <v>656</v>
      </c>
      <c r="F259" s="116" t="s">
        <v>657</v>
      </c>
      <c r="G259" s="116" t="s">
        <v>359</v>
      </c>
      <c r="H259" s="114" t="s">
        <v>655</v>
      </c>
      <c r="I259" s="117">
        <v>150000000</v>
      </c>
      <c r="J259" s="117">
        <v>40001599.531</v>
      </c>
      <c r="K259" s="117">
        <v>0</v>
      </c>
      <c r="L259" s="117">
        <v>39996801.003</v>
      </c>
      <c r="M259" s="117">
        <v>2724108522.019</v>
      </c>
      <c r="N259" s="117">
        <v>0</v>
      </c>
      <c r="O259" s="117">
        <v>3257339046.48</v>
      </c>
      <c r="P259" s="117">
        <v>150000000</v>
      </c>
      <c r="Q259" s="118" t="s">
        <v>1023</v>
      </c>
      <c r="R259" s="119" t="s">
        <v>1024</v>
      </c>
      <c r="S259" s="119" t="s">
        <v>140</v>
      </c>
      <c r="T259" s="119" t="s">
        <v>152</v>
      </c>
      <c r="U259" s="119" t="s">
        <v>137</v>
      </c>
    </row>
    <row r="260" spans="1:21" ht="13.5" customHeight="1" outlineLevel="2">
      <c r="A260" s="115">
        <v>3</v>
      </c>
      <c r="B260" s="114" t="s">
        <v>658</v>
      </c>
      <c r="C260" s="114" t="s">
        <v>120</v>
      </c>
      <c r="D260" s="120" t="s">
        <v>659</v>
      </c>
      <c r="E260" s="114" t="s">
        <v>660</v>
      </c>
      <c r="F260" s="116" t="s">
        <v>661</v>
      </c>
      <c r="G260" s="116" t="s">
        <v>156</v>
      </c>
      <c r="H260" s="114" t="s">
        <v>655</v>
      </c>
      <c r="I260" s="117">
        <v>93750000</v>
      </c>
      <c r="J260" s="117">
        <v>11781274.654</v>
      </c>
      <c r="K260" s="117">
        <v>0</v>
      </c>
      <c r="L260" s="117">
        <v>11779861.391</v>
      </c>
      <c r="M260" s="117">
        <v>802304684.351</v>
      </c>
      <c r="N260" s="117">
        <v>0</v>
      </c>
      <c r="O260" s="117">
        <v>959351785.872</v>
      </c>
      <c r="P260" s="117">
        <v>44178013.35</v>
      </c>
      <c r="Q260" s="118" t="s">
        <v>1023</v>
      </c>
      <c r="R260" s="119" t="s">
        <v>1024</v>
      </c>
      <c r="S260" s="119" t="s">
        <v>124</v>
      </c>
      <c r="T260" s="119" t="s">
        <v>299</v>
      </c>
      <c r="U260" s="119" t="s">
        <v>137</v>
      </c>
    </row>
    <row r="261" spans="1:21" ht="13.5" customHeight="1" outlineLevel="2">
      <c r="A261" s="115">
        <v>4</v>
      </c>
      <c r="B261" s="114" t="s">
        <v>658</v>
      </c>
      <c r="C261" s="114" t="s">
        <v>120</v>
      </c>
      <c r="D261" s="120" t="s">
        <v>662</v>
      </c>
      <c r="E261" s="114" t="s">
        <v>663</v>
      </c>
      <c r="F261" s="116" t="s">
        <v>664</v>
      </c>
      <c r="G261" s="116" t="s">
        <v>135</v>
      </c>
      <c r="H261" s="114" t="s">
        <v>119</v>
      </c>
      <c r="I261" s="117">
        <v>133000000</v>
      </c>
      <c r="J261" s="117">
        <v>53271628.5</v>
      </c>
      <c r="K261" s="117">
        <v>52449547.8</v>
      </c>
      <c r="L261" s="117">
        <v>822080.7</v>
      </c>
      <c r="M261" s="117">
        <v>3627797360.143</v>
      </c>
      <c r="N261" s="117">
        <v>3998520263.69</v>
      </c>
      <c r="O261" s="117">
        <v>66950243.428</v>
      </c>
      <c r="P261" s="117">
        <v>822080.7</v>
      </c>
      <c r="Q261" s="118" t="s">
        <v>1083</v>
      </c>
      <c r="R261" s="119" t="s">
        <v>1082</v>
      </c>
      <c r="S261" s="119" t="s">
        <v>191</v>
      </c>
      <c r="T261" s="119" t="s">
        <v>283</v>
      </c>
      <c r="U261" s="119" t="s">
        <v>137</v>
      </c>
    </row>
    <row r="262" spans="1:21" ht="13.5" customHeight="1" outlineLevel="2">
      <c r="A262" s="115">
        <v>5</v>
      </c>
      <c r="B262" s="114" t="s">
        <v>658</v>
      </c>
      <c r="C262" s="114" t="s">
        <v>120</v>
      </c>
      <c r="D262" s="120" t="s">
        <v>665</v>
      </c>
      <c r="E262" s="114" t="s">
        <v>666</v>
      </c>
      <c r="F262" s="116" t="s">
        <v>667</v>
      </c>
      <c r="G262" s="116" t="s">
        <v>668</v>
      </c>
      <c r="H262" s="114" t="s">
        <v>119</v>
      </c>
      <c r="I262" s="117">
        <v>125000000</v>
      </c>
      <c r="J262" s="117" t="s">
        <v>118</v>
      </c>
      <c r="K262" s="117">
        <v>122777486.2</v>
      </c>
      <c r="L262" s="117">
        <v>2222513.8</v>
      </c>
      <c r="M262" s="117" t="s">
        <v>118</v>
      </c>
      <c r="N262" s="117">
        <v>9896890734.97</v>
      </c>
      <c r="O262" s="117">
        <v>181001500.136</v>
      </c>
      <c r="P262" s="117">
        <v>2222513.8</v>
      </c>
      <c r="Q262" s="118" t="s">
        <v>1083</v>
      </c>
      <c r="R262" s="119" t="s">
        <v>1082</v>
      </c>
      <c r="S262" s="119" t="s">
        <v>191</v>
      </c>
      <c r="T262" s="119" t="s">
        <v>283</v>
      </c>
      <c r="U262" s="119" t="s">
        <v>137</v>
      </c>
    </row>
    <row r="263" spans="1:21" ht="13.5" customHeight="1" outlineLevel="1">
      <c r="A263" s="115"/>
      <c r="B263" s="244" t="s">
        <v>1233</v>
      </c>
      <c r="C263" s="114"/>
      <c r="D263" s="120"/>
      <c r="E263" s="114"/>
      <c r="F263" s="116"/>
      <c r="G263" s="116"/>
      <c r="H263" s="114"/>
      <c r="I263" s="117"/>
      <c r="J263" s="117">
        <f aca="true" t="shared" si="20" ref="J263:P263">SUBTOTAL(9,J258:J262)</f>
        <v>238393167.787</v>
      </c>
      <c r="K263" s="117">
        <f t="shared" si="20"/>
        <v>175377034</v>
      </c>
      <c r="L263" s="117">
        <f t="shared" si="20"/>
        <v>187993758.913</v>
      </c>
      <c r="M263" s="117">
        <f t="shared" si="20"/>
        <v>16234572306.578</v>
      </c>
      <c r="N263" s="117">
        <f t="shared" si="20"/>
        <v>13907298495.391998</v>
      </c>
      <c r="O263" s="117">
        <f t="shared" si="20"/>
        <v>15310209718.065998</v>
      </c>
      <c r="P263" s="117">
        <f t="shared" si="20"/>
        <v>696659432.85</v>
      </c>
      <c r="Q263" s="118"/>
      <c r="R263" s="119"/>
      <c r="S263" s="119"/>
      <c r="T263" s="119"/>
      <c r="U263" s="119"/>
    </row>
    <row r="264" spans="1:21" ht="13.5" customHeight="1" outlineLevel="2">
      <c r="A264" s="115">
        <v>1</v>
      </c>
      <c r="B264" s="114" t="s">
        <v>862</v>
      </c>
      <c r="C264" s="114" t="s">
        <v>671</v>
      </c>
      <c r="D264" s="120" t="s">
        <v>863</v>
      </c>
      <c r="E264" s="114" t="s">
        <v>864</v>
      </c>
      <c r="F264" s="116" t="s">
        <v>865</v>
      </c>
      <c r="G264" s="116" t="s">
        <v>540</v>
      </c>
      <c r="H264" s="114" t="s">
        <v>866</v>
      </c>
      <c r="I264" s="117">
        <v>6180000</v>
      </c>
      <c r="J264" s="117">
        <v>1283655.945</v>
      </c>
      <c r="K264" s="117" t="s">
        <v>118</v>
      </c>
      <c r="L264" s="117">
        <v>1224886.585</v>
      </c>
      <c r="M264" s="117">
        <v>87416956.844</v>
      </c>
      <c r="N264" s="117" t="s">
        <v>118</v>
      </c>
      <c r="O264" s="117">
        <v>99754750.366</v>
      </c>
      <c r="P264" s="117">
        <v>1323000</v>
      </c>
      <c r="Q264" s="118" t="s">
        <v>1023</v>
      </c>
      <c r="R264" s="119" t="s">
        <v>1024</v>
      </c>
      <c r="S264" s="119" t="s">
        <v>206</v>
      </c>
      <c r="T264" s="119" t="s">
        <v>225</v>
      </c>
      <c r="U264" s="119" t="s">
        <v>137</v>
      </c>
    </row>
    <row r="265" spans="1:21" ht="13.5" customHeight="1" outlineLevel="1">
      <c r="A265" s="115"/>
      <c r="B265" s="244" t="s">
        <v>1234</v>
      </c>
      <c r="C265" s="114"/>
      <c r="D265" s="120"/>
      <c r="E265" s="114"/>
      <c r="F265" s="116"/>
      <c r="G265" s="116"/>
      <c r="H265" s="114"/>
      <c r="I265" s="117"/>
      <c r="J265" s="117">
        <f aca="true" t="shared" si="21" ref="J265:P265">SUBTOTAL(9,J264:J264)</f>
        <v>1283655.945</v>
      </c>
      <c r="K265" s="117">
        <f t="shared" si="21"/>
        <v>0</v>
      </c>
      <c r="L265" s="117">
        <f t="shared" si="21"/>
        <v>1224886.585</v>
      </c>
      <c r="M265" s="117">
        <f t="shared" si="21"/>
        <v>87416956.844</v>
      </c>
      <c r="N265" s="117">
        <f t="shared" si="21"/>
        <v>0</v>
      </c>
      <c r="O265" s="117">
        <f t="shared" si="21"/>
        <v>99754750.366</v>
      </c>
      <c r="P265" s="117">
        <f t="shared" si="21"/>
        <v>1323000</v>
      </c>
      <c r="Q265" s="118"/>
      <c r="R265" s="119"/>
      <c r="S265" s="119"/>
      <c r="T265" s="119"/>
      <c r="U265" s="119"/>
    </row>
    <row r="266" spans="1:21" ht="13.5" customHeight="1" outlineLevel="2">
      <c r="A266" s="115">
        <v>1</v>
      </c>
      <c r="B266" s="114" t="s">
        <v>1154</v>
      </c>
      <c r="C266" s="114" t="s">
        <v>671</v>
      </c>
      <c r="D266" s="120" t="s">
        <v>1155</v>
      </c>
      <c r="E266" s="114" t="s">
        <v>1156</v>
      </c>
      <c r="F266" s="116" t="s">
        <v>1157</v>
      </c>
      <c r="G266" s="116" t="s">
        <v>1157</v>
      </c>
      <c r="H266" s="114" t="s">
        <v>119</v>
      </c>
      <c r="I266" s="117">
        <v>10000000</v>
      </c>
      <c r="J266" s="117"/>
      <c r="K266" s="117">
        <v>10000000</v>
      </c>
      <c r="L266" s="117"/>
      <c r="M266" s="117"/>
      <c r="N266" s="117">
        <v>803.351</v>
      </c>
      <c r="O266" s="117"/>
      <c r="P266" s="117"/>
      <c r="Q266" s="118" t="s">
        <v>1020</v>
      </c>
      <c r="R266" s="119" t="s">
        <v>273</v>
      </c>
      <c r="S266" s="119" t="s">
        <v>273</v>
      </c>
      <c r="T266" s="119" t="s">
        <v>225</v>
      </c>
      <c r="U266" s="119" t="s">
        <v>137</v>
      </c>
    </row>
    <row r="267" spans="1:21" ht="13.5" customHeight="1" outlineLevel="1">
      <c r="A267" s="115"/>
      <c r="B267" s="244" t="s">
        <v>1235</v>
      </c>
      <c r="C267" s="114"/>
      <c r="D267" s="120"/>
      <c r="E267" s="114"/>
      <c r="F267" s="116"/>
      <c r="G267" s="116"/>
      <c r="H267" s="114"/>
      <c r="I267" s="117"/>
      <c r="J267" s="117">
        <f aca="true" t="shared" si="22" ref="J267:P267">SUBTOTAL(9,J266:J266)</f>
        <v>0</v>
      </c>
      <c r="K267" s="117">
        <f t="shared" si="22"/>
        <v>10000000</v>
      </c>
      <c r="L267" s="117">
        <f t="shared" si="22"/>
        <v>0</v>
      </c>
      <c r="M267" s="117">
        <f t="shared" si="22"/>
        <v>0</v>
      </c>
      <c r="N267" s="117">
        <f t="shared" si="22"/>
        <v>803.351</v>
      </c>
      <c r="O267" s="117">
        <f t="shared" si="22"/>
        <v>0</v>
      </c>
      <c r="P267" s="117">
        <f t="shared" si="22"/>
        <v>0</v>
      </c>
      <c r="Q267" s="118"/>
      <c r="R267" s="119"/>
      <c r="S267" s="119"/>
      <c r="T267" s="119"/>
      <c r="U267" s="119"/>
    </row>
    <row r="268" spans="1:21" ht="13.5" customHeight="1" outlineLevel="2">
      <c r="A268" s="115">
        <v>1</v>
      </c>
      <c r="B268" s="114" t="s">
        <v>669</v>
      </c>
      <c r="C268" s="114" t="s">
        <v>671</v>
      </c>
      <c r="D268" s="120">
        <v>10266</v>
      </c>
      <c r="E268" s="114" t="s">
        <v>867</v>
      </c>
      <c r="F268" s="116" t="s">
        <v>868</v>
      </c>
      <c r="G268" s="116" t="s">
        <v>869</v>
      </c>
      <c r="H268" s="114" t="s">
        <v>194</v>
      </c>
      <c r="I268" s="117">
        <v>50000000</v>
      </c>
      <c r="J268" s="117" t="s">
        <v>118</v>
      </c>
      <c r="K268" s="117">
        <v>17256499.872</v>
      </c>
      <c r="L268" s="117">
        <v>66287999.782</v>
      </c>
      <c r="M268" s="117" t="s">
        <v>118</v>
      </c>
      <c r="N268" s="117">
        <v>1369303748.893</v>
      </c>
      <c r="O268" s="117">
        <v>5398493994.315</v>
      </c>
      <c r="P268" s="117">
        <v>40000000</v>
      </c>
      <c r="Q268" s="118" t="s">
        <v>1020</v>
      </c>
      <c r="R268" s="119" t="s">
        <v>273</v>
      </c>
      <c r="S268" s="119" t="s">
        <v>273</v>
      </c>
      <c r="T268" s="119" t="s">
        <v>225</v>
      </c>
      <c r="U268" s="119" t="s">
        <v>137</v>
      </c>
    </row>
    <row r="269" spans="1:21" ht="13.5" customHeight="1" outlineLevel="2">
      <c r="A269" s="115">
        <v>2</v>
      </c>
      <c r="B269" s="114" t="s">
        <v>669</v>
      </c>
      <c r="C269" s="114" t="s">
        <v>671</v>
      </c>
      <c r="D269" s="120">
        <v>10267</v>
      </c>
      <c r="E269" s="114" t="s">
        <v>870</v>
      </c>
      <c r="F269" s="116" t="s">
        <v>871</v>
      </c>
      <c r="G269" s="116" t="s">
        <v>811</v>
      </c>
      <c r="H269" s="114" t="s">
        <v>194</v>
      </c>
      <c r="I269" s="117">
        <v>13600000</v>
      </c>
      <c r="J269" s="117" t="s">
        <v>118</v>
      </c>
      <c r="K269" s="117">
        <v>19152879.95</v>
      </c>
      <c r="L269" s="117" t="s">
        <v>118</v>
      </c>
      <c r="M269" s="117" t="s">
        <v>118</v>
      </c>
      <c r="N269" s="117">
        <v>1541400880</v>
      </c>
      <c r="O269" s="117" t="s">
        <v>118</v>
      </c>
      <c r="P269" s="117"/>
      <c r="Q269" s="118" t="s">
        <v>1020</v>
      </c>
      <c r="R269" s="119" t="s">
        <v>273</v>
      </c>
      <c r="S269" s="119" t="s">
        <v>273</v>
      </c>
      <c r="T269" s="119" t="s">
        <v>1064</v>
      </c>
      <c r="U269" s="119" t="s">
        <v>137</v>
      </c>
    </row>
    <row r="270" spans="1:21" ht="13.5" customHeight="1" outlineLevel="2">
      <c r="A270" s="115">
        <v>3</v>
      </c>
      <c r="B270" s="114" t="s">
        <v>669</v>
      </c>
      <c r="C270" s="114" t="s">
        <v>671</v>
      </c>
      <c r="D270" s="120">
        <v>10756</v>
      </c>
      <c r="E270" s="114" t="s">
        <v>872</v>
      </c>
      <c r="F270" s="116" t="s">
        <v>1172</v>
      </c>
      <c r="G270" s="116" t="s">
        <v>811</v>
      </c>
      <c r="H270" s="114" t="s">
        <v>194</v>
      </c>
      <c r="I270" s="117">
        <v>7300000</v>
      </c>
      <c r="J270" s="117">
        <v>4363891.306</v>
      </c>
      <c r="K270" s="117" t="s">
        <v>118</v>
      </c>
      <c r="L270" s="117">
        <v>3646183.625</v>
      </c>
      <c r="M270" s="117">
        <v>297180953.663</v>
      </c>
      <c r="N270" s="117" t="s">
        <v>118</v>
      </c>
      <c r="O270" s="117">
        <v>296945155.48</v>
      </c>
      <c r="P270" s="117">
        <v>2200207.36</v>
      </c>
      <c r="Q270" s="118" t="s">
        <v>1023</v>
      </c>
      <c r="R270" s="119" t="s">
        <v>1024</v>
      </c>
      <c r="S270" s="119" t="s">
        <v>197</v>
      </c>
      <c r="T270" s="119" t="s">
        <v>1064</v>
      </c>
      <c r="U270" s="119" t="s">
        <v>137</v>
      </c>
    </row>
    <row r="271" spans="1:21" ht="13.5" customHeight="1" outlineLevel="2">
      <c r="A271" s="115">
        <v>4</v>
      </c>
      <c r="B271" s="114" t="s">
        <v>669</v>
      </c>
      <c r="C271" s="114" t="s">
        <v>671</v>
      </c>
      <c r="D271" s="120">
        <v>10763</v>
      </c>
      <c r="E271" s="114" t="s">
        <v>881</v>
      </c>
      <c r="F271" s="116" t="s">
        <v>882</v>
      </c>
      <c r="G271" s="116" t="s">
        <v>567</v>
      </c>
      <c r="H271" s="114" t="s">
        <v>194</v>
      </c>
      <c r="I271" s="117">
        <v>102098000</v>
      </c>
      <c r="J271" s="117">
        <v>68621673.647</v>
      </c>
      <c r="K271" s="117">
        <v>54482000</v>
      </c>
      <c r="L271" s="117">
        <v>7619805.575</v>
      </c>
      <c r="M271" s="117">
        <v>4673135278.87</v>
      </c>
      <c r="N271" s="117">
        <v>3915635353.2</v>
      </c>
      <c r="O271" s="117">
        <v>620556884.647</v>
      </c>
      <c r="P271" s="117">
        <v>4598000</v>
      </c>
      <c r="Q271" s="118" t="s">
        <v>1020</v>
      </c>
      <c r="R271" s="119" t="s">
        <v>273</v>
      </c>
      <c r="S271" s="119" t="s">
        <v>273</v>
      </c>
      <c r="T271" s="119" t="s">
        <v>225</v>
      </c>
      <c r="U271" s="119" t="s">
        <v>137</v>
      </c>
    </row>
    <row r="272" spans="1:21" ht="13.5" customHeight="1" outlineLevel="2">
      <c r="A272" s="115">
        <v>5</v>
      </c>
      <c r="B272" s="114" t="s">
        <v>669</v>
      </c>
      <c r="C272" s="114" t="s">
        <v>671</v>
      </c>
      <c r="D272" s="120">
        <v>10764</v>
      </c>
      <c r="E272" s="114" t="s">
        <v>883</v>
      </c>
      <c r="F272" s="116" t="s">
        <v>884</v>
      </c>
      <c r="G272" s="116" t="s">
        <v>567</v>
      </c>
      <c r="H272" s="114" t="s">
        <v>194</v>
      </c>
      <c r="I272" s="117">
        <v>35000000</v>
      </c>
      <c r="J272" s="117">
        <v>34709500.226</v>
      </c>
      <c r="K272" s="117" t="s">
        <v>118</v>
      </c>
      <c r="L272" s="117">
        <v>29000999.905</v>
      </c>
      <c r="M272" s="117">
        <v>2363716613.105</v>
      </c>
      <c r="N272" s="117" t="s">
        <v>118</v>
      </c>
      <c r="O272" s="117">
        <v>2361841122.513</v>
      </c>
      <c r="P272" s="117">
        <v>17500000</v>
      </c>
      <c r="Q272" s="118" t="s">
        <v>1022</v>
      </c>
      <c r="R272" s="119" t="s">
        <v>131</v>
      </c>
      <c r="S272" s="119" t="s">
        <v>131</v>
      </c>
      <c r="T272" s="119" t="s">
        <v>132</v>
      </c>
      <c r="U272" s="119" t="s">
        <v>137</v>
      </c>
    </row>
    <row r="273" spans="1:21" ht="13.5" customHeight="1" outlineLevel="2">
      <c r="A273" s="115">
        <v>6</v>
      </c>
      <c r="B273" s="114" t="s">
        <v>669</v>
      </c>
      <c r="C273" s="114" t="s">
        <v>671</v>
      </c>
      <c r="D273" s="120">
        <v>10765</v>
      </c>
      <c r="E273" s="114" t="s">
        <v>885</v>
      </c>
      <c r="F273" s="116" t="s">
        <v>886</v>
      </c>
      <c r="G273" s="116" t="s">
        <v>887</v>
      </c>
      <c r="H273" s="114" t="s">
        <v>194</v>
      </c>
      <c r="I273" s="117">
        <v>69000000</v>
      </c>
      <c r="J273" s="117">
        <v>126937600.827</v>
      </c>
      <c r="K273" s="117">
        <v>19150860.167</v>
      </c>
      <c r="L273" s="117">
        <v>88328759.71</v>
      </c>
      <c r="M273" s="117">
        <v>8644449327.928</v>
      </c>
      <c r="N273" s="117">
        <v>1465807288.005</v>
      </c>
      <c r="O273" s="117">
        <v>7193493247.425</v>
      </c>
      <c r="P273" s="117">
        <v>53300000</v>
      </c>
      <c r="Q273" s="118" t="s">
        <v>1023</v>
      </c>
      <c r="R273" s="119" t="s">
        <v>1024</v>
      </c>
      <c r="S273" s="119" t="s">
        <v>164</v>
      </c>
      <c r="T273" s="119" t="s">
        <v>483</v>
      </c>
      <c r="U273" s="119" t="s">
        <v>137</v>
      </c>
    </row>
    <row r="274" spans="1:21" ht="13.5" customHeight="1" outlineLevel="2">
      <c r="A274" s="115">
        <v>7</v>
      </c>
      <c r="B274" s="114" t="s">
        <v>669</v>
      </c>
      <c r="C274" s="114" t="s">
        <v>671</v>
      </c>
      <c r="D274" s="120" t="s">
        <v>873</v>
      </c>
      <c r="E274" s="114" t="s">
        <v>874</v>
      </c>
      <c r="F274" s="116" t="s">
        <v>875</v>
      </c>
      <c r="G274" s="116" t="s">
        <v>287</v>
      </c>
      <c r="H274" s="114" t="s">
        <v>194</v>
      </c>
      <c r="I274" s="117">
        <v>15000000</v>
      </c>
      <c r="J274" s="117" t="s">
        <v>118</v>
      </c>
      <c r="K274" s="117">
        <v>22392750.147</v>
      </c>
      <c r="L274" s="117" t="s">
        <v>118</v>
      </c>
      <c r="M274" s="117" t="s">
        <v>118</v>
      </c>
      <c r="N274" s="117">
        <v>1776304372.023</v>
      </c>
      <c r="O274" s="117" t="s">
        <v>118</v>
      </c>
      <c r="P274" s="117"/>
      <c r="Q274" s="118" t="s">
        <v>1020</v>
      </c>
      <c r="R274" s="119" t="s">
        <v>273</v>
      </c>
      <c r="S274" s="119" t="s">
        <v>273</v>
      </c>
      <c r="T274" s="119" t="s">
        <v>876</v>
      </c>
      <c r="U274" s="119" t="s">
        <v>137</v>
      </c>
    </row>
    <row r="275" spans="1:21" ht="13.5" customHeight="1" outlineLevel="2">
      <c r="A275" s="115">
        <v>8</v>
      </c>
      <c r="B275" s="114" t="s">
        <v>669</v>
      </c>
      <c r="C275" s="114" t="s">
        <v>671</v>
      </c>
      <c r="D275" s="120" t="s">
        <v>877</v>
      </c>
      <c r="E275" s="114" t="s">
        <v>878</v>
      </c>
      <c r="F275" s="116" t="s">
        <v>879</v>
      </c>
      <c r="G275" s="116" t="s">
        <v>880</v>
      </c>
      <c r="H275" s="114" t="s">
        <v>194</v>
      </c>
      <c r="I275" s="117">
        <v>4500000</v>
      </c>
      <c r="J275" s="117">
        <v>1503082.015</v>
      </c>
      <c r="K275" s="117" t="s">
        <v>118</v>
      </c>
      <c r="L275" s="117">
        <v>1255877.529</v>
      </c>
      <c r="M275" s="117">
        <v>102359869.979</v>
      </c>
      <c r="N275" s="117" t="s">
        <v>118</v>
      </c>
      <c r="O275" s="117">
        <v>102278652.555</v>
      </c>
      <c r="P275" s="117">
        <v>757831</v>
      </c>
      <c r="Q275" s="118" t="s">
        <v>1023</v>
      </c>
      <c r="R275" s="119" t="s">
        <v>1024</v>
      </c>
      <c r="S275" s="119" t="s">
        <v>164</v>
      </c>
      <c r="T275" s="119" t="s">
        <v>876</v>
      </c>
      <c r="U275" s="119" t="s">
        <v>137</v>
      </c>
    </row>
    <row r="276" spans="1:21" ht="13.5" customHeight="1" outlineLevel="2">
      <c r="A276" s="115">
        <v>9</v>
      </c>
      <c r="B276" s="114" t="s">
        <v>669</v>
      </c>
      <c r="C276" s="114" t="s">
        <v>671</v>
      </c>
      <c r="D276" s="120" t="s">
        <v>888</v>
      </c>
      <c r="E276" s="114" t="s">
        <v>889</v>
      </c>
      <c r="F276" s="116" t="s">
        <v>890</v>
      </c>
      <c r="G276" s="116" t="s">
        <v>287</v>
      </c>
      <c r="H276" s="114" t="s">
        <v>119</v>
      </c>
      <c r="I276" s="117">
        <v>50000000</v>
      </c>
      <c r="J276" s="117">
        <v>25000000</v>
      </c>
      <c r="K276" s="117">
        <v>4730974.76</v>
      </c>
      <c r="L276" s="117">
        <v>20269025.24</v>
      </c>
      <c r="M276" s="117">
        <v>1702499746.25</v>
      </c>
      <c r="N276" s="117">
        <v>381357252.04</v>
      </c>
      <c r="O276" s="117">
        <v>1650709199.072</v>
      </c>
      <c r="P276" s="117">
        <v>20269025.24</v>
      </c>
      <c r="Q276" s="118" t="s">
        <v>1020</v>
      </c>
      <c r="R276" s="119" t="s">
        <v>273</v>
      </c>
      <c r="S276" s="119" t="s">
        <v>273</v>
      </c>
      <c r="T276" s="119" t="s">
        <v>340</v>
      </c>
      <c r="U276" s="119" t="s">
        <v>137</v>
      </c>
    </row>
    <row r="277" spans="1:21" ht="13.5" customHeight="1" outlineLevel="2">
      <c r="A277" s="115">
        <v>10</v>
      </c>
      <c r="B277" s="114" t="s">
        <v>669</v>
      </c>
      <c r="C277" s="114" t="s">
        <v>671</v>
      </c>
      <c r="D277" s="120" t="s">
        <v>891</v>
      </c>
      <c r="E277" s="114" t="s">
        <v>892</v>
      </c>
      <c r="F277" s="116" t="s">
        <v>893</v>
      </c>
      <c r="G277" s="116" t="s">
        <v>254</v>
      </c>
      <c r="H277" s="114" t="s">
        <v>194</v>
      </c>
      <c r="I277" s="117">
        <v>10000000</v>
      </c>
      <c r="J277" s="117">
        <v>19633883.002</v>
      </c>
      <c r="K277" s="117" t="s">
        <v>118</v>
      </c>
      <c r="L277" s="117">
        <v>16404795.095</v>
      </c>
      <c r="M277" s="117">
        <v>1337067233.123</v>
      </c>
      <c r="N277" s="117" t="s">
        <v>118</v>
      </c>
      <c r="O277" s="117">
        <v>1336006337.328</v>
      </c>
      <c r="P277" s="117">
        <v>9899104</v>
      </c>
      <c r="Q277" s="118" t="s">
        <v>1023</v>
      </c>
      <c r="R277" s="119" t="s">
        <v>1024</v>
      </c>
      <c r="S277" s="119" t="s">
        <v>187</v>
      </c>
      <c r="T277" s="119" t="s">
        <v>762</v>
      </c>
      <c r="U277" s="119" t="s">
        <v>137</v>
      </c>
    </row>
    <row r="278" spans="1:21" ht="13.5" customHeight="1" outlineLevel="2">
      <c r="A278" s="115">
        <v>11</v>
      </c>
      <c r="B278" s="114" t="s">
        <v>669</v>
      </c>
      <c r="C278" s="114" t="s">
        <v>671</v>
      </c>
      <c r="D278" s="120" t="s">
        <v>894</v>
      </c>
      <c r="E278" s="114" t="s">
        <v>895</v>
      </c>
      <c r="F278" s="116" t="s">
        <v>896</v>
      </c>
      <c r="G278" s="116" t="s">
        <v>223</v>
      </c>
      <c r="H278" s="114" t="s">
        <v>194</v>
      </c>
      <c r="I278" s="117">
        <v>1543801</v>
      </c>
      <c r="J278" s="117">
        <v>701828.078</v>
      </c>
      <c r="K278" s="117" t="s">
        <v>118</v>
      </c>
      <c r="L278" s="117">
        <v>586401.875</v>
      </c>
      <c r="M278" s="117">
        <v>47794484.987</v>
      </c>
      <c r="N278" s="117" t="s">
        <v>118</v>
      </c>
      <c r="O278" s="117">
        <v>47756562.46</v>
      </c>
      <c r="P278" s="117">
        <v>353851</v>
      </c>
      <c r="Q278" s="118" t="s">
        <v>1023</v>
      </c>
      <c r="R278" s="119" t="s">
        <v>1024</v>
      </c>
      <c r="S278" s="119" t="s">
        <v>206</v>
      </c>
      <c r="T278" s="119" t="s">
        <v>225</v>
      </c>
      <c r="U278" s="119" t="s">
        <v>137</v>
      </c>
    </row>
    <row r="279" spans="1:21" ht="13.5" customHeight="1" outlineLevel="2">
      <c r="A279" s="115">
        <v>12</v>
      </c>
      <c r="B279" s="114" t="s">
        <v>669</v>
      </c>
      <c r="C279" s="114" t="s">
        <v>671</v>
      </c>
      <c r="D279" s="120" t="s">
        <v>897</v>
      </c>
      <c r="E279" s="114" t="s">
        <v>898</v>
      </c>
      <c r="F279" s="116" t="s">
        <v>899</v>
      </c>
      <c r="G279" s="116" t="s">
        <v>900</v>
      </c>
      <c r="H279" s="114" t="s">
        <v>194</v>
      </c>
      <c r="I279" s="117">
        <v>1500000</v>
      </c>
      <c r="J279" s="117">
        <v>2309405.364</v>
      </c>
      <c r="K279" s="117" t="s">
        <v>118</v>
      </c>
      <c r="L279" s="117">
        <v>1929588.853</v>
      </c>
      <c r="M279" s="117">
        <v>157270481.86</v>
      </c>
      <c r="N279" s="117" t="s">
        <v>118</v>
      </c>
      <c r="O279" s="117">
        <v>157145695.62</v>
      </c>
      <c r="P279" s="117">
        <v>1164366.92</v>
      </c>
      <c r="Q279" s="118" t="s">
        <v>1023</v>
      </c>
      <c r="R279" s="119" t="s">
        <v>1024</v>
      </c>
      <c r="S279" s="119" t="s">
        <v>164</v>
      </c>
      <c r="T279" s="119" t="s">
        <v>483</v>
      </c>
      <c r="U279" s="119" t="s">
        <v>137</v>
      </c>
    </row>
    <row r="280" spans="1:21" ht="13.5" customHeight="1" outlineLevel="2">
      <c r="A280" s="115">
        <v>13</v>
      </c>
      <c r="B280" s="114" t="s">
        <v>669</v>
      </c>
      <c r="C280" s="114" t="s">
        <v>671</v>
      </c>
      <c r="D280" s="120" t="s">
        <v>901</v>
      </c>
      <c r="E280" s="114" t="s">
        <v>902</v>
      </c>
      <c r="F280" s="116" t="s">
        <v>1177</v>
      </c>
      <c r="G280" s="116" t="s">
        <v>1178</v>
      </c>
      <c r="H280" s="114" t="s">
        <v>194</v>
      </c>
      <c r="I280" s="117">
        <v>12400000</v>
      </c>
      <c r="J280" s="117">
        <v>19341370.811</v>
      </c>
      <c r="K280" s="117">
        <v>1144996.919</v>
      </c>
      <c r="L280" s="117">
        <v>14959421.105</v>
      </c>
      <c r="M280" s="117">
        <v>1317147155.891</v>
      </c>
      <c r="N280" s="117">
        <v>92618714.17</v>
      </c>
      <c r="O280" s="117">
        <v>1218295095.017</v>
      </c>
      <c r="P280" s="117">
        <v>9026925.63</v>
      </c>
      <c r="Q280" s="118" t="s">
        <v>1023</v>
      </c>
      <c r="R280" s="119" t="s">
        <v>1024</v>
      </c>
      <c r="S280" s="119" t="s">
        <v>206</v>
      </c>
      <c r="T280" s="119" t="s">
        <v>401</v>
      </c>
      <c r="U280" s="119" t="s">
        <v>137</v>
      </c>
    </row>
    <row r="281" spans="1:21" ht="13.5" customHeight="1" outlineLevel="1">
      <c r="A281" s="115"/>
      <c r="B281" s="244" t="s">
        <v>1236</v>
      </c>
      <c r="C281" s="114"/>
      <c r="D281" s="120"/>
      <c r="E281" s="114"/>
      <c r="F281" s="116"/>
      <c r="G281" s="116"/>
      <c r="H281" s="114"/>
      <c r="I281" s="117"/>
      <c r="J281" s="117">
        <f aca="true" t="shared" si="23" ref="J281:P281">SUBTOTAL(9,J268:J280)</f>
        <v>303122235.27599996</v>
      </c>
      <c r="K281" s="117">
        <f t="shared" si="23"/>
        <v>138310961.815</v>
      </c>
      <c r="L281" s="117">
        <f t="shared" si="23"/>
        <v>250288858.294</v>
      </c>
      <c r="M281" s="117">
        <f t="shared" si="23"/>
        <v>20642621145.656</v>
      </c>
      <c r="N281" s="117">
        <f t="shared" si="23"/>
        <v>10542427608.331001</v>
      </c>
      <c r="O281" s="117">
        <f t="shared" si="23"/>
        <v>20383521946.431995</v>
      </c>
      <c r="P281" s="117">
        <f t="shared" si="23"/>
        <v>159069311.14999998</v>
      </c>
      <c r="Q281" s="118"/>
      <c r="R281" s="119"/>
      <c r="S281" s="119"/>
      <c r="T281" s="119"/>
      <c r="U281" s="119"/>
    </row>
    <row r="282" spans="1:21" ht="13.5" customHeight="1" outlineLevel="2">
      <c r="A282" s="115">
        <v>1</v>
      </c>
      <c r="B282" s="114" t="s">
        <v>903</v>
      </c>
      <c r="C282" s="114" t="s">
        <v>671</v>
      </c>
      <c r="D282" s="120">
        <v>11010</v>
      </c>
      <c r="E282" s="114" t="s">
        <v>904</v>
      </c>
      <c r="F282" s="116" t="s">
        <v>905</v>
      </c>
      <c r="G282" s="116" t="s">
        <v>156</v>
      </c>
      <c r="H282" s="114" t="s">
        <v>119</v>
      </c>
      <c r="I282" s="117">
        <v>1865189</v>
      </c>
      <c r="J282" s="117">
        <v>22955</v>
      </c>
      <c r="K282" s="117">
        <v>22955</v>
      </c>
      <c r="L282" s="117" t="s">
        <v>118</v>
      </c>
      <c r="M282" s="117">
        <v>1563235.267</v>
      </c>
      <c r="N282" s="117">
        <v>1819183.25</v>
      </c>
      <c r="O282" s="117" t="s">
        <v>118</v>
      </c>
      <c r="P282" s="117"/>
      <c r="Q282" s="118" t="s">
        <v>1023</v>
      </c>
      <c r="R282" s="119" t="s">
        <v>1024</v>
      </c>
      <c r="S282" s="119" t="s">
        <v>187</v>
      </c>
      <c r="T282" s="119" t="s">
        <v>1064</v>
      </c>
      <c r="U282" s="119" t="s">
        <v>182</v>
      </c>
    </row>
    <row r="283" spans="1:21" ht="13.5" customHeight="1" outlineLevel="2">
      <c r="A283" s="115">
        <v>2</v>
      </c>
      <c r="B283" s="114" t="s">
        <v>903</v>
      </c>
      <c r="C283" s="114" t="s">
        <v>671</v>
      </c>
      <c r="D283" s="120">
        <v>11106</v>
      </c>
      <c r="E283" s="114" t="s">
        <v>906</v>
      </c>
      <c r="F283" s="116" t="s">
        <v>907</v>
      </c>
      <c r="G283" s="116" t="s">
        <v>156</v>
      </c>
      <c r="H283" s="114" t="s">
        <v>119</v>
      </c>
      <c r="I283" s="117">
        <v>5679853.82</v>
      </c>
      <c r="J283" s="117">
        <v>674487</v>
      </c>
      <c r="K283" s="117">
        <v>674487</v>
      </c>
      <c r="L283" s="117" t="s">
        <v>118</v>
      </c>
      <c r="M283" s="117">
        <v>45932557.854</v>
      </c>
      <c r="N283" s="117">
        <v>53453080.053</v>
      </c>
      <c r="O283" s="117" t="s">
        <v>118</v>
      </c>
      <c r="P283" s="117">
        <v>9989929</v>
      </c>
      <c r="Q283" s="118" t="s">
        <v>1023</v>
      </c>
      <c r="R283" s="119" t="s">
        <v>1024</v>
      </c>
      <c r="S283" s="119" t="s">
        <v>187</v>
      </c>
      <c r="T283" s="119" t="s">
        <v>261</v>
      </c>
      <c r="U283" s="119" t="s">
        <v>182</v>
      </c>
    </row>
    <row r="284" spans="1:21" ht="13.5" customHeight="1" outlineLevel="2">
      <c r="A284" s="115">
        <v>3</v>
      </c>
      <c r="B284" s="114" t="s">
        <v>903</v>
      </c>
      <c r="C284" s="114" t="s">
        <v>671</v>
      </c>
      <c r="D284" s="120">
        <v>11114</v>
      </c>
      <c r="E284" s="114" t="s">
        <v>908</v>
      </c>
      <c r="F284" s="116" t="s">
        <v>909</v>
      </c>
      <c r="G284" s="116" t="s">
        <v>156</v>
      </c>
      <c r="H284" s="114" t="s">
        <v>119</v>
      </c>
      <c r="I284" s="117">
        <v>51572562</v>
      </c>
      <c r="J284" s="117">
        <v>43809263</v>
      </c>
      <c r="K284" s="117">
        <v>79439</v>
      </c>
      <c r="L284" s="117">
        <v>43729824</v>
      </c>
      <c r="M284" s="117">
        <v>2983410365.636</v>
      </c>
      <c r="N284" s="117">
        <v>6295539.019</v>
      </c>
      <c r="O284" s="117">
        <v>3561356399.525</v>
      </c>
      <c r="P284" s="117">
        <v>43729824</v>
      </c>
      <c r="Q284" s="118" t="s">
        <v>1023</v>
      </c>
      <c r="R284" s="119" t="s">
        <v>1024</v>
      </c>
      <c r="S284" s="119" t="s">
        <v>206</v>
      </c>
      <c r="T284" s="119" t="s">
        <v>910</v>
      </c>
      <c r="U284" s="119" t="s">
        <v>182</v>
      </c>
    </row>
    <row r="285" spans="1:21" ht="13.5" customHeight="1" outlineLevel="2">
      <c r="A285" s="115">
        <v>4</v>
      </c>
      <c r="B285" s="114" t="s">
        <v>903</v>
      </c>
      <c r="C285" s="114" t="s">
        <v>671</v>
      </c>
      <c r="D285" s="120">
        <v>11123</v>
      </c>
      <c r="E285" s="114" t="s">
        <v>911</v>
      </c>
      <c r="F285" s="116" t="s">
        <v>912</v>
      </c>
      <c r="G285" s="116" t="s">
        <v>156</v>
      </c>
      <c r="H285" s="114" t="s">
        <v>119</v>
      </c>
      <c r="I285" s="117">
        <v>2611157</v>
      </c>
      <c r="J285" s="117">
        <v>120819</v>
      </c>
      <c r="K285" s="117">
        <v>120819</v>
      </c>
      <c r="L285" s="117" t="s">
        <v>118</v>
      </c>
      <c r="M285" s="117">
        <v>8227772.674</v>
      </c>
      <c r="N285" s="117">
        <v>9574903.117</v>
      </c>
      <c r="O285" s="117" t="s">
        <v>118</v>
      </c>
      <c r="P285" s="117"/>
      <c r="Q285" s="118" t="s">
        <v>1023</v>
      </c>
      <c r="R285" s="119" t="s">
        <v>1024</v>
      </c>
      <c r="S285" s="119" t="s">
        <v>206</v>
      </c>
      <c r="T285" s="119" t="s">
        <v>261</v>
      </c>
      <c r="U285" s="119" t="s">
        <v>182</v>
      </c>
    </row>
    <row r="286" spans="1:21" ht="13.5" customHeight="1" outlineLevel="2">
      <c r="A286" s="115">
        <v>5</v>
      </c>
      <c r="B286" s="114" t="s">
        <v>903</v>
      </c>
      <c r="C286" s="114" t="s">
        <v>671</v>
      </c>
      <c r="D286" s="120">
        <v>11151</v>
      </c>
      <c r="E286" s="114" t="s">
        <v>913</v>
      </c>
      <c r="F286" s="116" t="s">
        <v>914</v>
      </c>
      <c r="G286" s="116" t="s">
        <v>156</v>
      </c>
      <c r="H286" s="114" t="s">
        <v>119</v>
      </c>
      <c r="I286" s="117">
        <v>6033471</v>
      </c>
      <c r="J286" s="117">
        <v>43000</v>
      </c>
      <c r="K286" s="117">
        <v>43000</v>
      </c>
      <c r="L286" s="117" t="s">
        <v>118</v>
      </c>
      <c r="M286" s="117">
        <v>2928299.564</v>
      </c>
      <c r="N286" s="117">
        <v>3407749.063</v>
      </c>
      <c r="O286" s="117" t="s">
        <v>118</v>
      </c>
      <c r="P286" s="117"/>
      <c r="Q286" s="118" t="s">
        <v>1023</v>
      </c>
      <c r="R286" s="119" t="s">
        <v>1024</v>
      </c>
      <c r="S286" s="119" t="s">
        <v>187</v>
      </c>
      <c r="T286" s="119" t="s">
        <v>1064</v>
      </c>
      <c r="U286" s="119" t="s">
        <v>182</v>
      </c>
    </row>
    <row r="287" spans="1:21" ht="13.5" customHeight="1" outlineLevel="2">
      <c r="A287" s="115">
        <v>6</v>
      </c>
      <c r="B287" s="114" t="s">
        <v>903</v>
      </c>
      <c r="C287" s="114" t="s">
        <v>671</v>
      </c>
      <c r="D287" s="120">
        <v>38828</v>
      </c>
      <c r="E287" s="114" t="s">
        <v>915</v>
      </c>
      <c r="F287" s="116" t="s">
        <v>1165</v>
      </c>
      <c r="G287" s="116" t="s">
        <v>123</v>
      </c>
      <c r="H287" s="114" t="s">
        <v>119</v>
      </c>
      <c r="I287" s="117">
        <v>1350000</v>
      </c>
      <c r="J287" s="117">
        <v>1142700</v>
      </c>
      <c r="K287" s="117" t="s">
        <v>118</v>
      </c>
      <c r="L287" s="117">
        <v>1142700</v>
      </c>
      <c r="M287" s="117">
        <v>77817858.402</v>
      </c>
      <c r="N287" s="117" t="s">
        <v>118</v>
      </c>
      <c r="O287" s="117">
        <v>93061475.796</v>
      </c>
      <c r="P287" s="117">
        <v>1142700</v>
      </c>
      <c r="Q287" s="118" t="s">
        <v>1023</v>
      </c>
      <c r="R287" s="119" t="s">
        <v>1024</v>
      </c>
      <c r="S287" s="119" t="s">
        <v>303</v>
      </c>
      <c r="T287" s="119" t="s">
        <v>303</v>
      </c>
      <c r="U287" s="119" t="s">
        <v>182</v>
      </c>
    </row>
    <row r="288" spans="1:21" ht="13.5" customHeight="1" outlineLevel="2">
      <c r="A288" s="115">
        <v>7</v>
      </c>
      <c r="B288" s="114" t="s">
        <v>903</v>
      </c>
      <c r="C288" s="114" t="s">
        <v>671</v>
      </c>
      <c r="D288" s="120">
        <v>47827</v>
      </c>
      <c r="E288" s="114" t="s">
        <v>1180</v>
      </c>
      <c r="F288" s="116" t="s">
        <v>1181</v>
      </c>
      <c r="G288" s="116" t="s">
        <v>1182</v>
      </c>
      <c r="H288" s="114" t="s">
        <v>119</v>
      </c>
      <c r="I288" s="117">
        <v>1529000</v>
      </c>
      <c r="J288" s="117">
        <v>1529000</v>
      </c>
      <c r="K288" s="117" t="s">
        <v>118</v>
      </c>
      <c r="L288" s="117">
        <v>1529000</v>
      </c>
      <c r="M288" s="117">
        <f>SUM(L288*68.09999)</f>
        <v>104124884.71000001</v>
      </c>
      <c r="N288" s="117" t="s">
        <v>118</v>
      </c>
      <c r="O288" s="117">
        <f>SUM(L288*81.43999)</f>
        <v>124521744.71</v>
      </c>
      <c r="P288" s="117">
        <v>1529000</v>
      </c>
      <c r="Q288" s="118" t="s">
        <v>1023</v>
      </c>
      <c r="R288" s="119" t="s">
        <v>1024</v>
      </c>
      <c r="S288" s="119" t="s">
        <v>405</v>
      </c>
      <c r="T288" s="119" t="s">
        <v>1179</v>
      </c>
      <c r="U288" s="119" t="s">
        <v>182</v>
      </c>
    </row>
    <row r="289" spans="1:21" ht="13.5" customHeight="1" outlineLevel="2">
      <c r="A289" s="115">
        <v>8</v>
      </c>
      <c r="B289" s="114" t="s">
        <v>903</v>
      </c>
      <c r="C289" s="114" t="s">
        <v>671</v>
      </c>
      <c r="D289" s="120" t="s">
        <v>917</v>
      </c>
      <c r="E289" s="114" t="s">
        <v>918</v>
      </c>
      <c r="F289" s="116" t="s">
        <v>919</v>
      </c>
      <c r="G289" s="116" t="s">
        <v>156</v>
      </c>
      <c r="H289" s="114" t="s">
        <v>119</v>
      </c>
      <c r="I289" s="117">
        <v>355677</v>
      </c>
      <c r="J289" s="117">
        <v>19101</v>
      </c>
      <c r="K289" s="117">
        <v>19101</v>
      </c>
      <c r="L289" s="117" t="s">
        <v>118</v>
      </c>
      <c r="M289" s="117">
        <v>1300777.906</v>
      </c>
      <c r="N289" s="117">
        <v>1513753.834</v>
      </c>
      <c r="O289" s="117" t="s">
        <v>118</v>
      </c>
      <c r="P289" s="117"/>
      <c r="Q289" s="118" t="s">
        <v>1023</v>
      </c>
      <c r="R289" s="119" t="s">
        <v>1024</v>
      </c>
      <c r="S289" s="119" t="s">
        <v>206</v>
      </c>
      <c r="T289" s="119" t="s">
        <v>225</v>
      </c>
      <c r="U289" s="119" t="s">
        <v>182</v>
      </c>
    </row>
    <row r="290" spans="1:21" ht="13.5" customHeight="1" outlineLevel="2">
      <c r="A290" s="115">
        <v>9</v>
      </c>
      <c r="B290" s="114" t="s">
        <v>903</v>
      </c>
      <c r="C290" s="114" t="s">
        <v>671</v>
      </c>
      <c r="D290" s="120" t="s">
        <v>920</v>
      </c>
      <c r="E290" s="114" t="s">
        <v>921</v>
      </c>
      <c r="F290" s="116" t="s">
        <v>922</v>
      </c>
      <c r="G290" s="116" t="s">
        <v>156</v>
      </c>
      <c r="H290" s="114" t="s">
        <v>119</v>
      </c>
      <c r="I290" s="117">
        <v>16745984</v>
      </c>
      <c r="J290" s="117">
        <v>12608612</v>
      </c>
      <c r="K290" s="117">
        <v>149392</v>
      </c>
      <c r="L290" s="117">
        <v>12459220</v>
      </c>
      <c r="M290" s="117">
        <v>858646349.223</v>
      </c>
      <c r="N290" s="117">
        <v>11839312.745</v>
      </c>
      <c r="O290" s="117">
        <v>1014678743.736</v>
      </c>
      <c r="P290" s="117">
        <v>12459220</v>
      </c>
      <c r="Q290" s="118" t="s">
        <v>1023</v>
      </c>
      <c r="R290" s="119" t="s">
        <v>1024</v>
      </c>
      <c r="S290" s="119" t="s">
        <v>187</v>
      </c>
      <c r="T290" s="119" t="s">
        <v>740</v>
      </c>
      <c r="U290" s="119" t="s">
        <v>182</v>
      </c>
    </row>
    <row r="291" spans="1:21" ht="13.5" customHeight="1" outlineLevel="2">
      <c r="A291" s="115">
        <v>10</v>
      </c>
      <c r="B291" s="114" t="s">
        <v>903</v>
      </c>
      <c r="C291" s="114" t="s">
        <v>671</v>
      </c>
      <c r="D291" s="120" t="s">
        <v>1159</v>
      </c>
      <c r="E291" s="114" t="s">
        <v>1160</v>
      </c>
      <c r="F291" s="116" t="s">
        <v>489</v>
      </c>
      <c r="G291" s="116" t="s">
        <v>123</v>
      </c>
      <c r="H291" s="114" t="s">
        <v>119</v>
      </c>
      <c r="I291" s="117">
        <v>2528000</v>
      </c>
      <c r="J291" s="117">
        <v>2144070</v>
      </c>
      <c r="K291" s="117" t="s">
        <v>118</v>
      </c>
      <c r="L291" s="117">
        <v>2144070</v>
      </c>
      <c r="M291" s="117">
        <v>146011145.238</v>
      </c>
      <c r="N291" s="117" t="s">
        <v>118</v>
      </c>
      <c r="O291" s="117">
        <v>174613037.901</v>
      </c>
      <c r="P291" s="117">
        <v>2144070</v>
      </c>
      <c r="Q291" s="118" t="s">
        <v>1023</v>
      </c>
      <c r="R291" s="119" t="s">
        <v>1024</v>
      </c>
      <c r="S291" s="119" t="s">
        <v>191</v>
      </c>
      <c r="T291" s="119" t="s">
        <v>261</v>
      </c>
      <c r="U291" s="119" t="s">
        <v>182</v>
      </c>
    </row>
    <row r="292" spans="1:21" ht="13.5" customHeight="1" outlineLevel="1">
      <c r="A292" s="115"/>
      <c r="B292" s="244" t="s">
        <v>1237</v>
      </c>
      <c r="C292" s="114"/>
      <c r="D292" s="120"/>
      <c r="E292" s="114"/>
      <c r="F292" s="116"/>
      <c r="G292" s="116"/>
      <c r="H292" s="114"/>
      <c r="I292" s="117"/>
      <c r="J292" s="117">
        <f aca="true" t="shared" si="24" ref="J292:P292">SUBTOTAL(9,J282:J291)</f>
        <v>62114007</v>
      </c>
      <c r="K292" s="117">
        <f t="shared" si="24"/>
        <v>1109193</v>
      </c>
      <c r="L292" s="117">
        <f t="shared" si="24"/>
        <v>61004814</v>
      </c>
      <c r="M292" s="117">
        <f t="shared" si="24"/>
        <v>4229963246.474</v>
      </c>
      <c r="N292" s="117">
        <f t="shared" si="24"/>
        <v>87903521.08100002</v>
      </c>
      <c r="O292" s="117">
        <f t="shared" si="24"/>
        <v>4968231401.668</v>
      </c>
      <c r="P292" s="117">
        <f t="shared" si="24"/>
        <v>70994743</v>
      </c>
      <c r="Q292" s="118"/>
      <c r="R292" s="119"/>
      <c r="S292" s="119"/>
      <c r="T292" s="119"/>
      <c r="U292" s="119"/>
    </row>
    <row r="293" spans="1:21" ht="13.5" customHeight="1" outlineLevel="2">
      <c r="A293" s="115">
        <v>1</v>
      </c>
      <c r="B293" s="114" t="s">
        <v>923</v>
      </c>
      <c r="C293" s="114" t="s">
        <v>671</v>
      </c>
      <c r="D293" s="120">
        <v>13003</v>
      </c>
      <c r="E293" s="114" t="s">
        <v>924</v>
      </c>
      <c r="F293" s="116" t="s">
        <v>925</v>
      </c>
      <c r="G293" s="116" t="s">
        <v>434</v>
      </c>
      <c r="H293" s="114" t="s">
        <v>119</v>
      </c>
      <c r="I293" s="117">
        <v>3231828</v>
      </c>
      <c r="J293" s="117">
        <v>17900</v>
      </c>
      <c r="K293" s="117" t="s">
        <v>118</v>
      </c>
      <c r="L293" s="117">
        <v>17900</v>
      </c>
      <c r="M293" s="117">
        <v>1218989.818</v>
      </c>
      <c r="N293" s="117" t="s">
        <v>118</v>
      </c>
      <c r="O293" s="117">
        <v>1457775.809</v>
      </c>
      <c r="P293" s="117">
        <v>17900</v>
      </c>
      <c r="Q293" s="118" t="s">
        <v>1023</v>
      </c>
      <c r="R293" s="119" t="s">
        <v>1024</v>
      </c>
      <c r="S293" s="119" t="s">
        <v>726</v>
      </c>
      <c r="T293" s="119" t="s">
        <v>926</v>
      </c>
      <c r="U293" s="119" t="s">
        <v>182</v>
      </c>
    </row>
    <row r="294" spans="1:21" ht="13.5" customHeight="1" outlineLevel="1">
      <c r="A294" s="115"/>
      <c r="B294" s="244" t="s">
        <v>1238</v>
      </c>
      <c r="C294" s="114"/>
      <c r="D294" s="120"/>
      <c r="E294" s="114"/>
      <c r="F294" s="116"/>
      <c r="G294" s="116"/>
      <c r="H294" s="114"/>
      <c r="I294" s="117"/>
      <c r="J294" s="117">
        <f aca="true" t="shared" si="25" ref="J294:P294">SUBTOTAL(9,J293:J293)</f>
        <v>17900</v>
      </c>
      <c r="K294" s="117">
        <f t="shared" si="25"/>
        <v>0</v>
      </c>
      <c r="L294" s="117">
        <f t="shared" si="25"/>
        <v>17900</v>
      </c>
      <c r="M294" s="117">
        <f t="shared" si="25"/>
        <v>1218989.818</v>
      </c>
      <c r="N294" s="117">
        <f t="shared" si="25"/>
        <v>0</v>
      </c>
      <c r="O294" s="117">
        <f t="shared" si="25"/>
        <v>1457775.809</v>
      </c>
      <c r="P294" s="117">
        <f t="shared" si="25"/>
        <v>17900</v>
      </c>
      <c r="Q294" s="118"/>
      <c r="R294" s="119"/>
      <c r="S294" s="119"/>
      <c r="T294" s="119"/>
      <c r="U294" s="119"/>
    </row>
    <row r="295" spans="1:21" ht="13.5" customHeight="1" outlineLevel="2">
      <c r="A295" s="115">
        <v>1</v>
      </c>
      <c r="B295" s="114" t="s">
        <v>927</v>
      </c>
      <c r="C295" s="114" t="s">
        <v>671</v>
      </c>
      <c r="D295" s="120">
        <v>11800</v>
      </c>
      <c r="E295" s="114" t="s">
        <v>1173</v>
      </c>
      <c r="F295" s="116" t="s">
        <v>1174</v>
      </c>
      <c r="G295" s="116" t="s">
        <v>779</v>
      </c>
      <c r="H295" s="114" t="s">
        <v>119</v>
      </c>
      <c r="I295" s="117">
        <v>2118069</v>
      </c>
      <c r="J295" s="117">
        <v>425090456.251</v>
      </c>
      <c r="K295" s="117" t="s">
        <v>118</v>
      </c>
      <c r="L295" s="117">
        <v>425090456.251</v>
      </c>
      <c r="M295" s="117">
        <v>28948655756.025</v>
      </c>
      <c r="N295" s="117" t="s">
        <v>118</v>
      </c>
      <c r="O295" s="117">
        <v>34619362217.115</v>
      </c>
      <c r="P295" s="117">
        <v>425090456.251</v>
      </c>
      <c r="Q295" s="118" t="s">
        <v>1022</v>
      </c>
      <c r="R295" s="119" t="s">
        <v>1175</v>
      </c>
      <c r="S295" s="119" t="s">
        <v>347</v>
      </c>
      <c r="T295" s="119" t="s">
        <v>552</v>
      </c>
      <c r="U295" s="119" t="s">
        <v>182</v>
      </c>
    </row>
    <row r="296" spans="1:21" ht="13.5" customHeight="1" outlineLevel="2">
      <c r="A296" s="115">
        <v>2</v>
      </c>
      <c r="B296" s="114" t="s">
        <v>927</v>
      </c>
      <c r="C296" s="114" t="s">
        <v>671</v>
      </c>
      <c r="D296" s="120" t="s">
        <v>928</v>
      </c>
      <c r="E296" s="114" t="s">
        <v>929</v>
      </c>
      <c r="F296" s="116" t="s">
        <v>186</v>
      </c>
      <c r="G296" s="116" t="s">
        <v>186</v>
      </c>
      <c r="H296" s="114" t="s">
        <v>119</v>
      </c>
      <c r="I296" s="117">
        <v>252299.1</v>
      </c>
      <c r="J296" s="117" t="s">
        <v>118</v>
      </c>
      <c r="K296" s="117">
        <v>252299.1</v>
      </c>
      <c r="L296" s="117" t="s">
        <v>118</v>
      </c>
      <c r="M296" s="117" t="s">
        <v>118</v>
      </c>
      <c r="N296" s="117">
        <v>18059573.183</v>
      </c>
      <c r="O296" s="117" t="s">
        <v>118</v>
      </c>
      <c r="P296" s="117"/>
      <c r="Q296" s="118" t="s">
        <v>1022</v>
      </c>
      <c r="R296" s="119" t="s">
        <v>1175</v>
      </c>
      <c r="S296" s="119" t="s">
        <v>273</v>
      </c>
      <c r="T296" s="119" t="s">
        <v>1097</v>
      </c>
      <c r="U296" s="119" t="s">
        <v>182</v>
      </c>
    </row>
    <row r="297" spans="1:21" ht="13.5" customHeight="1" outlineLevel="2">
      <c r="A297" s="115">
        <v>3</v>
      </c>
      <c r="B297" s="114" t="s">
        <v>927</v>
      </c>
      <c r="C297" s="114" t="s">
        <v>671</v>
      </c>
      <c r="D297" s="120" t="s">
        <v>930</v>
      </c>
      <c r="E297" s="114" t="s">
        <v>931</v>
      </c>
      <c r="F297" s="116" t="s">
        <v>744</v>
      </c>
      <c r="G297" s="116" t="s">
        <v>744</v>
      </c>
      <c r="H297" s="114" t="s">
        <v>119</v>
      </c>
      <c r="I297" s="117">
        <v>72607.26</v>
      </c>
      <c r="J297" s="117" t="s">
        <v>118</v>
      </c>
      <c r="K297" s="117">
        <v>72607.26</v>
      </c>
      <c r="L297" s="117" t="s">
        <v>118</v>
      </c>
      <c r="M297" s="117" t="s">
        <v>118</v>
      </c>
      <c r="N297" s="117">
        <v>5500000</v>
      </c>
      <c r="O297" s="117" t="s">
        <v>118</v>
      </c>
      <c r="P297" s="117"/>
      <c r="Q297" s="118" t="s">
        <v>1022</v>
      </c>
      <c r="R297" s="119" t="s">
        <v>1175</v>
      </c>
      <c r="S297" s="119" t="s">
        <v>273</v>
      </c>
      <c r="T297" s="119" t="s">
        <v>1097</v>
      </c>
      <c r="U297" s="119" t="s">
        <v>182</v>
      </c>
    </row>
    <row r="298" spans="1:21" ht="13.5" customHeight="1" outlineLevel="2">
      <c r="A298" s="115">
        <v>4</v>
      </c>
      <c r="B298" s="114" t="s">
        <v>927</v>
      </c>
      <c r="C298" s="114" t="s">
        <v>671</v>
      </c>
      <c r="D298" s="120" t="s">
        <v>932</v>
      </c>
      <c r="E298" s="114" t="s">
        <v>933</v>
      </c>
      <c r="F298" s="116" t="s">
        <v>375</v>
      </c>
      <c r="G298" s="116" t="s">
        <v>375</v>
      </c>
      <c r="H298" s="114" t="s">
        <v>119</v>
      </c>
      <c r="I298" s="117">
        <v>95183.62</v>
      </c>
      <c r="J298" s="117" t="s">
        <v>118</v>
      </c>
      <c r="K298" s="117">
        <v>95183.62</v>
      </c>
      <c r="L298" s="117" t="s">
        <v>118</v>
      </c>
      <c r="M298" s="117" t="s">
        <v>118</v>
      </c>
      <c r="N298" s="117">
        <v>7432411.202</v>
      </c>
      <c r="O298" s="117" t="s">
        <v>118</v>
      </c>
      <c r="P298" s="117"/>
      <c r="Q298" s="118" t="s">
        <v>1022</v>
      </c>
      <c r="R298" s="119" t="s">
        <v>1175</v>
      </c>
      <c r="S298" s="119" t="s">
        <v>273</v>
      </c>
      <c r="T298" s="119" t="s">
        <v>1097</v>
      </c>
      <c r="U298" s="119" t="s">
        <v>182</v>
      </c>
    </row>
    <row r="299" spans="1:21" ht="13.5" customHeight="1" outlineLevel="2">
      <c r="A299" s="115">
        <v>5</v>
      </c>
      <c r="B299" s="114" t="s">
        <v>927</v>
      </c>
      <c r="C299" s="114" t="s">
        <v>671</v>
      </c>
      <c r="D299" s="120" t="s">
        <v>934</v>
      </c>
      <c r="E299" s="114" t="s">
        <v>935</v>
      </c>
      <c r="F299" s="116" t="s">
        <v>936</v>
      </c>
      <c r="G299" s="116" t="s">
        <v>936</v>
      </c>
      <c r="H299" s="114" t="s">
        <v>119</v>
      </c>
      <c r="I299" s="117">
        <v>313910.02</v>
      </c>
      <c r="J299" s="117" t="s">
        <v>118</v>
      </c>
      <c r="K299" s="117">
        <v>313910.02</v>
      </c>
      <c r="L299" s="117" t="s">
        <v>118</v>
      </c>
      <c r="M299" s="117" t="s">
        <v>118</v>
      </c>
      <c r="N299" s="117">
        <v>25599353.147</v>
      </c>
      <c r="O299" s="117" t="s">
        <v>118</v>
      </c>
      <c r="P299" s="117"/>
      <c r="Q299" s="118" t="s">
        <v>1022</v>
      </c>
      <c r="R299" s="119" t="s">
        <v>1175</v>
      </c>
      <c r="S299" s="119" t="s">
        <v>273</v>
      </c>
      <c r="T299" s="119" t="s">
        <v>1097</v>
      </c>
      <c r="U299" s="119" t="s">
        <v>182</v>
      </c>
    </row>
    <row r="300" spans="1:21" ht="13.5" customHeight="1" outlineLevel="2">
      <c r="A300" s="115">
        <v>6</v>
      </c>
      <c r="B300" s="114" t="s">
        <v>927</v>
      </c>
      <c r="C300" s="114" t="s">
        <v>671</v>
      </c>
      <c r="D300" s="120" t="s">
        <v>937</v>
      </c>
      <c r="E300" s="114" t="s">
        <v>938</v>
      </c>
      <c r="F300" s="116" t="s">
        <v>545</v>
      </c>
      <c r="G300" s="116" t="s">
        <v>545</v>
      </c>
      <c r="H300" s="114" t="s">
        <v>119</v>
      </c>
      <c r="I300" s="117">
        <v>170296.7</v>
      </c>
      <c r="J300" s="117" t="s">
        <v>118</v>
      </c>
      <c r="K300" s="117">
        <v>170296.7</v>
      </c>
      <c r="L300" s="117" t="s">
        <v>118</v>
      </c>
      <c r="M300" s="117" t="s">
        <v>118</v>
      </c>
      <c r="N300" s="117">
        <v>13415125.434</v>
      </c>
      <c r="O300" s="117" t="s">
        <v>118</v>
      </c>
      <c r="P300" s="117"/>
      <c r="Q300" s="118" t="s">
        <v>1022</v>
      </c>
      <c r="R300" s="119" t="s">
        <v>1175</v>
      </c>
      <c r="S300" s="119" t="s">
        <v>273</v>
      </c>
      <c r="T300" s="119" t="s">
        <v>1097</v>
      </c>
      <c r="U300" s="119" t="s">
        <v>182</v>
      </c>
    </row>
    <row r="301" spans="1:21" ht="13.5" customHeight="1" outlineLevel="2">
      <c r="A301" s="115">
        <v>7</v>
      </c>
      <c r="B301" s="114" t="s">
        <v>927</v>
      </c>
      <c r="C301" s="114" t="s">
        <v>671</v>
      </c>
      <c r="D301" s="120" t="s">
        <v>939</v>
      </c>
      <c r="E301" s="114" t="s">
        <v>940</v>
      </c>
      <c r="F301" s="116" t="s">
        <v>156</v>
      </c>
      <c r="G301" s="116" t="s">
        <v>156</v>
      </c>
      <c r="H301" s="114" t="s">
        <v>119</v>
      </c>
      <c r="I301" s="117">
        <v>141312.5</v>
      </c>
      <c r="J301" s="117" t="s">
        <v>118</v>
      </c>
      <c r="K301" s="117">
        <v>141312.5</v>
      </c>
      <c r="L301" s="117" t="s">
        <v>118</v>
      </c>
      <c r="M301" s="117" t="s">
        <v>118</v>
      </c>
      <c r="N301" s="117">
        <v>11199012.546</v>
      </c>
      <c r="O301" s="117" t="s">
        <v>118</v>
      </c>
      <c r="P301" s="117"/>
      <c r="Q301" s="118" t="s">
        <v>1022</v>
      </c>
      <c r="R301" s="119" t="s">
        <v>1175</v>
      </c>
      <c r="S301" s="119" t="s">
        <v>273</v>
      </c>
      <c r="T301" s="119" t="s">
        <v>1097</v>
      </c>
      <c r="U301" s="119" t="s">
        <v>182</v>
      </c>
    </row>
    <row r="302" spans="1:21" ht="13.5" customHeight="1" outlineLevel="2">
      <c r="A302" s="115">
        <v>8</v>
      </c>
      <c r="B302" s="114" t="s">
        <v>927</v>
      </c>
      <c r="C302" s="114" t="s">
        <v>671</v>
      </c>
      <c r="D302" s="120" t="s">
        <v>941</v>
      </c>
      <c r="E302" s="114" t="s">
        <v>942</v>
      </c>
      <c r="F302" s="116" t="s">
        <v>943</v>
      </c>
      <c r="G302" s="116" t="s">
        <v>943</v>
      </c>
      <c r="H302" s="114" t="s">
        <v>119</v>
      </c>
      <c r="I302" s="117">
        <v>121882.36</v>
      </c>
      <c r="J302" s="117" t="s">
        <v>118</v>
      </c>
      <c r="K302" s="117">
        <v>121882.36</v>
      </c>
      <c r="L302" s="117" t="s">
        <v>118</v>
      </c>
      <c r="M302" s="117" t="s">
        <v>118</v>
      </c>
      <c r="N302" s="117">
        <v>9622615.709</v>
      </c>
      <c r="O302" s="117" t="s">
        <v>118</v>
      </c>
      <c r="P302" s="117"/>
      <c r="Q302" s="118" t="s">
        <v>1022</v>
      </c>
      <c r="R302" s="119" t="s">
        <v>1175</v>
      </c>
      <c r="S302" s="119" t="s">
        <v>273</v>
      </c>
      <c r="T302" s="119" t="s">
        <v>1097</v>
      </c>
      <c r="U302" s="119" t="s">
        <v>182</v>
      </c>
    </row>
    <row r="303" spans="1:21" ht="13.5" customHeight="1" outlineLevel="2">
      <c r="A303" s="115">
        <v>9</v>
      </c>
      <c r="B303" s="114" t="s">
        <v>927</v>
      </c>
      <c r="C303" s="114" t="s">
        <v>671</v>
      </c>
      <c r="D303" s="120" t="s">
        <v>944</v>
      </c>
      <c r="E303" s="114" t="s">
        <v>945</v>
      </c>
      <c r="F303" s="116" t="s">
        <v>554</v>
      </c>
      <c r="G303" s="116" t="s">
        <v>554</v>
      </c>
      <c r="H303" s="114" t="s">
        <v>119</v>
      </c>
      <c r="I303" s="117">
        <v>262329.11</v>
      </c>
      <c r="J303" s="117" t="s">
        <v>118</v>
      </c>
      <c r="K303" s="117">
        <v>262329.11</v>
      </c>
      <c r="L303" s="117" t="s">
        <v>118</v>
      </c>
      <c r="M303" s="117" t="s">
        <v>118</v>
      </c>
      <c r="N303" s="117">
        <v>20966653.692</v>
      </c>
      <c r="O303" s="117" t="s">
        <v>118</v>
      </c>
      <c r="P303" s="117"/>
      <c r="Q303" s="118" t="s">
        <v>1022</v>
      </c>
      <c r="R303" s="119" t="s">
        <v>1175</v>
      </c>
      <c r="S303" s="119" t="s">
        <v>273</v>
      </c>
      <c r="T303" s="119" t="s">
        <v>1097</v>
      </c>
      <c r="U303" s="119" t="s">
        <v>182</v>
      </c>
    </row>
    <row r="304" spans="1:21" ht="13.5" customHeight="1" outlineLevel="2">
      <c r="A304" s="115">
        <v>10</v>
      </c>
      <c r="B304" s="114" t="s">
        <v>927</v>
      </c>
      <c r="C304" s="114" t="s">
        <v>671</v>
      </c>
      <c r="D304" s="120" t="s">
        <v>946</v>
      </c>
      <c r="E304" s="114" t="s">
        <v>947</v>
      </c>
      <c r="F304" s="116" t="s">
        <v>567</v>
      </c>
      <c r="G304" s="116" t="s">
        <v>567</v>
      </c>
      <c r="H304" s="114" t="s">
        <v>119</v>
      </c>
      <c r="I304" s="117">
        <v>364377.46</v>
      </c>
      <c r="J304" s="117" t="s">
        <v>118</v>
      </c>
      <c r="K304" s="117">
        <v>364377.46</v>
      </c>
      <c r="L304" s="117" t="s">
        <v>118</v>
      </c>
      <c r="M304" s="117" t="s">
        <v>118</v>
      </c>
      <c r="N304" s="117">
        <v>29314168.534</v>
      </c>
      <c r="O304" s="117" t="s">
        <v>118</v>
      </c>
      <c r="P304" s="117"/>
      <c r="Q304" s="118" t="s">
        <v>1022</v>
      </c>
      <c r="R304" s="119" t="s">
        <v>1175</v>
      </c>
      <c r="S304" s="119" t="s">
        <v>273</v>
      </c>
      <c r="T304" s="119" t="s">
        <v>1097</v>
      </c>
      <c r="U304" s="119" t="s">
        <v>182</v>
      </c>
    </row>
    <row r="305" spans="1:21" ht="13.5" customHeight="1" outlineLevel="2">
      <c r="A305" s="115">
        <v>11</v>
      </c>
      <c r="B305" s="114" t="s">
        <v>927</v>
      </c>
      <c r="C305" s="114" t="s">
        <v>671</v>
      </c>
      <c r="D305" s="120" t="s">
        <v>1098</v>
      </c>
      <c r="E305" s="114" t="s">
        <v>1099</v>
      </c>
      <c r="F305" s="116" t="s">
        <v>386</v>
      </c>
      <c r="G305" s="116" t="s">
        <v>386</v>
      </c>
      <c r="H305" s="114" t="s">
        <v>119</v>
      </c>
      <c r="I305" s="117">
        <v>18109</v>
      </c>
      <c r="J305" s="117" t="s">
        <v>118</v>
      </c>
      <c r="K305" s="117">
        <v>18109</v>
      </c>
      <c r="L305" s="117" t="s">
        <v>118</v>
      </c>
      <c r="M305" s="117" t="s">
        <v>118</v>
      </c>
      <c r="N305" s="117">
        <v>1457321.696</v>
      </c>
      <c r="O305" s="117" t="s">
        <v>118</v>
      </c>
      <c r="P305" s="117"/>
      <c r="Q305" s="118" t="s">
        <v>1022</v>
      </c>
      <c r="R305" s="119" t="s">
        <v>1175</v>
      </c>
      <c r="S305" s="119" t="s">
        <v>273</v>
      </c>
      <c r="T305" s="119" t="s">
        <v>1097</v>
      </c>
      <c r="U305" s="119" t="s">
        <v>182</v>
      </c>
    </row>
    <row r="306" spans="1:21" ht="13.5" customHeight="1" outlineLevel="2">
      <c r="A306" s="115">
        <v>12</v>
      </c>
      <c r="B306" s="114" t="s">
        <v>927</v>
      </c>
      <c r="C306" s="114" t="s">
        <v>671</v>
      </c>
      <c r="D306" s="120" t="s">
        <v>1100</v>
      </c>
      <c r="E306" s="114" t="s">
        <v>1101</v>
      </c>
      <c r="F306" s="116" t="s">
        <v>31</v>
      </c>
      <c r="G306" s="116" t="s">
        <v>31</v>
      </c>
      <c r="H306" s="114" t="s">
        <v>119</v>
      </c>
      <c r="I306" s="117">
        <v>112652.27</v>
      </c>
      <c r="J306" s="117" t="s">
        <v>118</v>
      </c>
      <c r="K306" s="117">
        <v>112652.27</v>
      </c>
      <c r="L306" s="117" t="s">
        <v>118</v>
      </c>
      <c r="M306" s="117" t="s">
        <v>118</v>
      </c>
      <c r="N306" s="117">
        <v>9124833.14</v>
      </c>
      <c r="O306" s="117" t="s">
        <v>118</v>
      </c>
      <c r="P306" s="117"/>
      <c r="Q306" s="118" t="s">
        <v>1022</v>
      </c>
      <c r="R306" s="119" t="s">
        <v>1175</v>
      </c>
      <c r="S306" s="119" t="s">
        <v>273</v>
      </c>
      <c r="T306" s="119" t="s">
        <v>1097</v>
      </c>
      <c r="U306" s="119" t="s">
        <v>182</v>
      </c>
    </row>
    <row r="307" spans="1:21" ht="13.5" customHeight="1" outlineLevel="2">
      <c r="A307" s="115">
        <v>13</v>
      </c>
      <c r="B307" s="114" t="s">
        <v>927</v>
      </c>
      <c r="C307" s="114" t="s">
        <v>671</v>
      </c>
      <c r="D307" s="120" t="s">
        <v>32</v>
      </c>
      <c r="E307" s="114" t="s">
        <v>33</v>
      </c>
      <c r="F307" s="116" t="s">
        <v>135</v>
      </c>
      <c r="G307" s="116" t="s">
        <v>135</v>
      </c>
      <c r="H307" s="114" t="s">
        <v>119</v>
      </c>
      <c r="I307" s="117">
        <v>277502.97</v>
      </c>
      <c r="J307" s="117" t="s">
        <v>118</v>
      </c>
      <c r="K307" s="117">
        <v>277502.97</v>
      </c>
      <c r="L307" s="117" t="s">
        <v>118</v>
      </c>
      <c r="M307" s="117" t="s">
        <v>118</v>
      </c>
      <c r="N307" s="117">
        <v>22599838.913</v>
      </c>
      <c r="O307" s="117" t="s">
        <v>118</v>
      </c>
      <c r="P307" s="117"/>
      <c r="Q307" s="118" t="s">
        <v>1022</v>
      </c>
      <c r="R307" s="119" t="s">
        <v>1175</v>
      </c>
      <c r="S307" s="119" t="s">
        <v>273</v>
      </c>
      <c r="T307" s="119" t="s">
        <v>1097</v>
      </c>
      <c r="U307" s="119" t="s">
        <v>182</v>
      </c>
    </row>
    <row r="308" spans="1:21" ht="13.5" customHeight="1" outlineLevel="1">
      <c r="A308" s="115"/>
      <c r="B308" s="244" t="s">
        <v>1239</v>
      </c>
      <c r="C308" s="114"/>
      <c r="D308" s="120"/>
      <c r="E308" s="114"/>
      <c r="F308" s="116"/>
      <c r="G308" s="116"/>
      <c r="H308" s="114"/>
      <c r="I308" s="117"/>
      <c r="J308" s="117">
        <f aca="true" t="shared" si="26" ref="J308:P308">SUBTOTAL(9,J295:J307)</f>
        <v>425090456.251</v>
      </c>
      <c r="K308" s="117">
        <f t="shared" si="26"/>
        <v>2202462.37</v>
      </c>
      <c r="L308" s="117">
        <f t="shared" si="26"/>
        <v>425090456.251</v>
      </c>
      <c r="M308" s="117">
        <f t="shared" si="26"/>
        <v>28948655756.025</v>
      </c>
      <c r="N308" s="117">
        <f t="shared" si="26"/>
        <v>174290907.19599998</v>
      </c>
      <c r="O308" s="117">
        <f t="shared" si="26"/>
        <v>34619362217.115</v>
      </c>
      <c r="P308" s="117">
        <f t="shared" si="26"/>
        <v>425090456.251</v>
      </c>
      <c r="Q308" s="118"/>
      <c r="R308" s="119"/>
      <c r="S308" s="119"/>
      <c r="T308" s="119"/>
      <c r="U308" s="119"/>
    </row>
    <row r="309" spans="1:21" ht="13.5" customHeight="1" outlineLevel="2">
      <c r="A309" s="115">
        <v>1</v>
      </c>
      <c r="B309" s="114" t="s">
        <v>948</v>
      </c>
      <c r="C309" s="114" t="s">
        <v>671</v>
      </c>
      <c r="D309" s="120">
        <v>620030001</v>
      </c>
      <c r="E309" s="114" t="s">
        <v>951</v>
      </c>
      <c r="F309" s="116" t="s">
        <v>952</v>
      </c>
      <c r="G309" s="116" t="s">
        <v>953</v>
      </c>
      <c r="H309" s="114" t="s">
        <v>119</v>
      </c>
      <c r="I309" s="117">
        <v>50000000</v>
      </c>
      <c r="J309" s="117">
        <v>50000000</v>
      </c>
      <c r="K309" s="117" t="s">
        <v>118</v>
      </c>
      <c r="L309" s="117">
        <v>50000000</v>
      </c>
      <c r="M309" s="117">
        <v>3404999492.5</v>
      </c>
      <c r="N309" s="117" t="s">
        <v>118</v>
      </c>
      <c r="O309" s="117">
        <v>4071999466</v>
      </c>
      <c r="P309" s="117">
        <v>50000000</v>
      </c>
      <c r="Q309" s="118" t="s">
        <v>1023</v>
      </c>
      <c r="R309" s="119" t="s">
        <v>1024</v>
      </c>
      <c r="S309" s="119" t="s">
        <v>726</v>
      </c>
      <c r="T309" s="119" t="s">
        <v>729</v>
      </c>
      <c r="U309" s="119" t="s">
        <v>137</v>
      </c>
    </row>
    <row r="310" spans="1:21" ht="13.5" customHeight="1" outlineLevel="2">
      <c r="A310" s="115">
        <v>2</v>
      </c>
      <c r="B310" s="114" t="s">
        <v>948</v>
      </c>
      <c r="C310" s="114" t="s">
        <v>671</v>
      </c>
      <c r="D310" s="120" t="s">
        <v>954</v>
      </c>
      <c r="E310" s="114" t="s">
        <v>955</v>
      </c>
      <c r="F310" s="116" t="s">
        <v>956</v>
      </c>
      <c r="G310" s="116" t="s">
        <v>567</v>
      </c>
      <c r="H310" s="114" t="s">
        <v>119</v>
      </c>
      <c r="I310" s="117">
        <v>44421000</v>
      </c>
      <c r="J310" s="117">
        <v>28620806</v>
      </c>
      <c r="K310" s="117">
        <v>27599070</v>
      </c>
      <c r="L310" s="117">
        <v>1021736</v>
      </c>
      <c r="M310" s="117">
        <v>1949076598.099</v>
      </c>
      <c r="N310" s="117">
        <v>2220345323.635</v>
      </c>
      <c r="O310" s="117">
        <v>83210168.928</v>
      </c>
      <c r="P310" s="117">
        <v>1021736</v>
      </c>
      <c r="Q310" s="118" t="s">
        <v>1023</v>
      </c>
      <c r="R310" s="119" t="s">
        <v>1024</v>
      </c>
      <c r="S310" s="119" t="s">
        <v>206</v>
      </c>
      <c r="T310" s="119" t="s">
        <v>957</v>
      </c>
      <c r="U310" s="119" t="s">
        <v>137</v>
      </c>
    </row>
    <row r="311" spans="1:21" ht="13.5" customHeight="1" outlineLevel="2">
      <c r="A311" s="115">
        <v>3</v>
      </c>
      <c r="B311" s="114" t="s">
        <v>948</v>
      </c>
      <c r="C311" s="114" t="s">
        <v>671</v>
      </c>
      <c r="D311" s="120" t="s">
        <v>958</v>
      </c>
      <c r="E311" s="114" t="s">
        <v>959</v>
      </c>
      <c r="F311" s="116" t="s">
        <v>960</v>
      </c>
      <c r="G311" s="116" t="s">
        <v>156</v>
      </c>
      <c r="H311" s="114" t="s">
        <v>119</v>
      </c>
      <c r="I311" s="117">
        <v>22567000</v>
      </c>
      <c r="J311" s="117">
        <v>22567000</v>
      </c>
      <c r="K311" s="117" t="s">
        <v>118</v>
      </c>
      <c r="L311" s="117">
        <v>22567000</v>
      </c>
      <c r="M311" s="117">
        <v>1536812470.945</v>
      </c>
      <c r="N311" s="117" t="s">
        <v>118</v>
      </c>
      <c r="O311" s="117">
        <v>1837856238.984</v>
      </c>
      <c r="P311" s="117">
        <v>22567000</v>
      </c>
      <c r="Q311" s="118" t="s">
        <v>1023</v>
      </c>
      <c r="R311" s="119" t="s">
        <v>1024</v>
      </c>
      <c r="S311" s="119" t="s">
        <v>206</v>
      </c>
      <c r="T311" s="119" t="s">
        <v>957</v>
      </c>
      <c r="U311" s="119" t="s">
        <v>137</v>
      </c>
    </row>
    <row r="312" spans="1:21" ht="13.5" customHeight="1" outlineLevel="2">
      <c r="A312" s="115">
        <v>4</v>
      </c>
      <c r="B312" s="114" t="s">
        <v>948</v>
      </c>
      <c r="C312" s="114" t="s">
        <v>671</v>
      </c>
      <c r="D312" s="120" t="s">
        <v>961</v>
      </c>
      <c r="E312" s="114" t="s">
        <v>962</v>
      </c>
      <c r="F312" s="116" t="s">
        <v>963</v>
      </c>
      <c r="G312" s="116" t="s">
        <v>964</v>
      </c>
      <c r="H312" s="114" t="s">
        <v>119</v>
      </c>
      <c r="I312" s="117">
        <v>20257379</v>
      </c>
      <c r="J312" s="117" t="s">
        <v>118</v>
      </c>
      <c r="K312" s="117" t="s">
        <v>118</v>
      </c>
      <c r="L312" s="117">
        <v>20257379</v>
      </c>
      <c r="M312" s="117" t="s">
        <v>118</v>
      </c>
      <c r="N312" s="117" t="s">
        <v>118</v>
      </c>
      <c r="O312" s="117">
        <v>1649760729.411</v>
      </c>
      <c r="P312" s="117">
        <v>20257379</v>
      </c>
      <c r="Q312" s="118" t="s">
        <v>1023</v>
      </c>
      <c r="R312" s="119" t="s">
        <v>1024</v>
      </c>
      <c r="S312" s="119" t="s">
        <v>206</v>
      </c>
      <c r="T312" s="119" t="s">
        <v>957</v>
      </c>
      <c r="U312" s="119" t="s">
        <v>137</v>
      </c>
    </row>
    <row r="313" spans="1:21" ht="13.5" customHeight="1" outlineLevel="2">
      <c r="A313" s="115">
        <v>5</v>
      </c>
      <c r="B313" s="114" t="s">
        <v>948</v>
      </c>
      <c r="C313" s="114" t="s">
        <v>671</v>
      </c>
      <c r="D313" s="120" t="s">
        <v>965</v>
      </c>
      <c r="E313" s="114" t="s">
        <v>966</v>
      </c>
      <c r="F313" s="116" t="s">
        <v>956</v>
      </c>
      <c r="G313" s="116" t="s">
        <v>123</v>
      </c>
      <c r="H313" s="114" t="s">
        <v>119</v>
      </c>
      <c r="I313" s="117">
        <v>51000000</v>
      </c>
      <c r="J313" s="117">
        <v>31354873.03</v>
      </c>
      <c r="K313" s="117">
        <v>12840616.84</v>
      </c>
      <c r="L313" s="117">
        <v>18514256.19</v>
      </c>
      <c r="M313" s="117">
        <v>2135266535.091</v>
      </c>
      <c r="N313" s="117">
        <v>1032595219.756</v>
      </c>
      <c r="O313" s="117">
        <v>1507800826.381</v>
      </c>
      <c r="P313" s="117">
        <v>18514256.19</v>
      </c>
      <c r="Q313" s="118" t="s">
        <v>1023</v>
      </c>
      <c r="R313" s="119" t="s">
        <v>1024</v>
      </c>
      <c r="S313" s="119" t="s">
        <v>206</v>
      </c>
      <c r="T313" s="119" t="s">
        <v>957</v>
      </c>
      <c r="U313" s="119" t="s">
        <v>137</v>
      </c>
    </row>
    <row r="314" spans="1:21" ht="13.5" customHeight="1" outlineLevel="2">
      <c r="A314" s="115">
        <v>6</v>
      </c>
      <c r="B314" s="114" t="s">
        <v>948</v>
      </c>
      <c r="C314" s="114" t="s">
        <v>671</v>
      </c>
      <c r="D314" s="120" t="s">
        <v>967</v>
      </c>
      <c r="E314" s="114" t="s">
        <v>968</v>
      </c>
      <c r="F314" s="116" t="s">
        <v>969</v>
      </c>
      <c r="G314" s="116" t="s">
        <v>156</v>
      </c>
      <c r="H314" s="114" t="s">
        <v>119</v>
      </c>
      <c r="I314" s="117">
        <v>5643000</v>
      </c>
      <c r="J314" s="117">
        <v>5643000</v>
      </c>
      <c r="K314" s="117" t="s">
        <v>118</v>
      </c>
      <c r="L314" s="117">
        <v>5643000</v>
      </c>
      <c r="M314" s="117">
        <v>384288242.724</v>
      </c>
      <c r="N314" s="117" t="s">
        <v>118</v>
      </c>
      <c r="O314" s="117">
        <v>459565859.733</v>
      </c>
      <c r="P314" s="117">
        <v>5643000</v>
      </c>
      <c r="Q314" s="118" t="s">
        <v>1023</v>
      </c>
      <c r="R314" s="119" t="s">
        <v>1024</v>
      </c>
      <c r="S314" s="119" t="s">
        <v>206</v>
      </c>
      <c r="T314" s="119" t="s">
        <v>957</v>
      </c>
      <c r="U314" s="119" t="s">
        <v>137</v>
      </c>
    </row>
    <row r="315" spans="1:21" ht="13.5" customHeight="1" outlineLevel="2">
      <c r="A315" s="115">
        <v>7</v>
      </c>
      <c r="B315" s="114" t="s">
        <v>948</v>
      </c>
      <c r="C315" s="114" t="s">
        <v>671</v>
      </c>
      <c r="D315" s="120" t="s">
        <v>970</v>
      </c>
      <c r="E315" s="114" t="s">
        <v>971</v>
      </c>
      <c r="F315" s="116" t="s">
        <v>972</v>
      </c>
      <c r="G315" s="116" t="s">
        <v>811</v>
      </c>
      <c r="H315" s="114" t="s">
        <v>119</v>
      </c>
      <c r="I315" s="117">
        <v>7310153</v>
      </c>
      <c r="J315" s="117" t="s">
        <v>118</v>
      </c>
      <c r="K315" s="117" t="s">
        <v>118</v>
      </c>
      <c r="L315" s="117">
        <v>7310153</v>
      </c>
      <c r="M315" s="117" t="s">
        <v>118</v>
      </c>
      <c r="N315" s="117" t="s">
        <v>118</v>
      </c>
      <c r="O315" s="117">
        <v>595338782.248</v>
      </c>
      <c r="P315" s="117">
        <v>7310153</v>
      </c>
      <c r="Q315" s="118" t="s">
        <v>1023</v>
      </c>
      <c r="R315" s="119" t="s">
        <v>1024</v>
      </c>
      <c r="S315" s="119" t="s">
        <v>206</v>
      </c>
      <c r="T315" s="119" t="s">
        <v>957</v>
      </c>
      <c r="U315" s="119" t="s">
        <v>137</v>
      </c>
    </row>
    <row r="316" spans="1:21" ht="13.5" customHeight="1" outlineLevel="2">
      <c r="A316" s="115">
        <v>8</v>
      </c>
      <c r="B316" s="114" t="s">
        <v>948</v>
      </c>
      <c r="C316" s="114" t="s">
        <v>671</v>
      </c>
      <c r="D316" s="120" t="s">
        <v>973</v>
      </c>
      <c r="E316" s="114" t="s">
        <v>974</v>
      </c>
      <c r="F316" s="116" t="s">
        <v>963</v>
      </c>
      <c r="G316" s="116" t="s">
        <v>964</v>
      </c>
      <c r="H316" s="114" t="s">
        <v>119</v>
      </c>
      <c r="I316" s="117">
        <v>43552229</v>
      </c>
      <c r="J316" s="117" t="s">
        <v>118</v>
      </c>
      <c r="K316" s="117" t="s">
        <v>118</v>
      </c>
      <c r="L316" s="117">
        <v>43552229</v>
      </c>
      <c r="M316" s="117" t="s">
        <v>118</v>
      </c>
      <c r="N316" s="117" t="s">
        <v>118</v>
      </c>
      <c r="O316" s="117">
        <v>3546893064.622</v>
      </c>
      <c r="P316" s="117">
        <v>43552229</v>
      </c>
      <c r="Q316" s="118" t="s">
        <v>1023</v>
      </c>
      <c r="R316" s="119" t="s">
        <v>1024</v>
      </c>
      <c r="S316" s="119" t="s">
        <v>206</v>
      </c>
      <c r="T316" s="119" t="s">
        <v>957</v>
      </c>
      <c r="U316" s="119" t="s">
        <v>137</v>
      </c>
    </row>
    <row r="317" spans="1:21" ht="13.5" customHeight="1" outlineLevel="2">
      <c r="A317" s="115">
        <v>9</v>
      </c>
      <c r="B317" s="114" t="s">
        <v>948</v>
      </c>
      <c r="C317" s="114" t="s">
        <v>671</v>
      </c>
      <c r="D317" s="120" t="s">
        <v>975</v>
      </c>
      <c r="E317" s="114" t="s">
        <v>976</v>
      </c>
      <c r="F317" s="116" t="s">
        <v>956</v>
      </c>
      <c r="G317" s="116" t="s">
        <v>567</v>
      </c>
      <c r="H317" s="114" t="s">
        <v>119</v>
      </c>
      <c r="I317" s="117">
        <v>127224000</v>
      </c>
      <c r="J317" s="117">
        <v>78540252</v>
      </c>
      <c r="K317" s="117">
        <v>56263509</v>
      </c>
      <c r="L317" s="117">
        <v>22276743</v>
      </c>
      <c r="M317" s="117">
        <v>5348590364.016</v>
      </c>
      <c r="N317" s="117">
        <v>4526399588.807</v>
      </c>
      <c r="O317" s="117">
        <v>1814217712.004</v>
      </c>
      <c r="P317" s="117">
        <v>22276743</v>
      </c>
      <c r="Q317" s="118" t="s">
        <v>1023</v>
      </c>
      <c r="R317" s="119" t="s">
        <v>1024</v>
      </c>
      <c r="S317" s="119" t="s">
        <v>726</v>
      </c>
      <c r="T317" s="119" t="s">
        <v>957</v>
      </c>
      <c r="U317" s="119" t="s">
        <v>137</v>
      </c>
    </row>
    <row r="318" spans="1:21" ht="13.5" customHeight="1" outlineLevel="2">
      <c r="A318" s="115">
        <v>10</v>
      </c>
      <c r="B318" s="114" t="s">
        <v>948</v>
      </c>
      <c r="C318" s="114" t="s">
        <v>671</v>
      </c>
      <c r="D318" s="120" t="s">
        <v>977</v>
      </c>
      <c r="E318" s="114" t="s">
        <v>978</v>
      </c>
      <c r="F318" s="116" t="s">
        <v>972</v>
      </c>
      <c r="G318" s="116" t="s">
        <v>811</v>
      </c>
      <c r="H318" s="114" t="s">
        <v>119</v>
      </c>
      <c r="I318" s="117">
        <v>6959939</v>
      </c>
      <c r="J318" s="117" t="s">
        <v>118</v>
      </c>
      <c r="K318" s="117" t="s">
        <v>118</v>
      </c>
      <c r="L318" s="117">
        <v>6959939</v>
      </c>
      <c r="M318" s="117" t="s">
        <v>118</v>
      </c>
      <c r="N318" s="117" t="s">
        <v>118</v>
      </c>
      <c r="O318" s="117">
        <v>566817357.828</v>
      </c>
      <c r="P318" s="117">
        <v>6959939</v>
      </c>
      <c r="Q318" s="118" t="s">
        <v>1023</v>
      </c>
      <c r="R318" s="119" t="s">
        <v>1024</v>
      </c>
      <c r="S318" s="119" t="s">
        <v>726</v>
      </c>
      <c r="T318" s="119" t="s">
        <v>957</v>
      </c>
      <c r="U318" s="119" t="s">
        <v>137</v>
      </c>
    </row>
    <row r="319" spans="1:21" ht="13.5" customHeight="1" outlineLevel="2">
      <c r="A319" s="115">
        <v>11</v>
      </c>
      <c r="B319" s="114" t="s">
        <v>948</v>
      </c>
      <c r="C319" s="114" t="s">
        <v>671</v>
      </c>
      <c r="D319" s="120" t="s">
        <v>979</v>
      </c>
      <c r="E319" s="114" t="s">
        <v>980</v>
      </c>
      <c r="F319" s="116" t="s">
        <v>963</v>
      </c>
      <c r="G319" s="116" t="s">
        <v>964</v>
      </c>
      <c r="H319" s="114" t="s">
        <v>119</v>
      </c>
      <c r="I319" s="117">
        <v>78520386</v>
      </c>
      <c r="J319" s="117" t="s">
        <v>118</v>
      </c>
      <c r="K319" s="117" t="s">
        <v>118</v>
      </c>
      <c r="L319" s="117">
        <v>78520386</v>
      </c>
      <c r="M319" s="117" t="s">
        <v>118</v>
      </c>
      <c r="N319" s="117" t="s">
        <v>118</v>
      </c>
      <c r="O319" s="117">
        <v>6394699397.242</v>
      </c>
      <c r="P319" s="117">
        <v>78520386</v>
      </c>
      <c r="Q319" s="118" t="s">
        <v>1023</v>
      </c>
      <c r="R319" s="119" t="s">
        <v>1024</v>
      </c>
      <c r="S319" s="119" t="s">
        <v>206</v>
      </c>
      <c r="T319" s="119" t="s">
        <v>957</v>
      </c>
      <c r="U319" s="119" t="s">
        <v>137</v>
      </c>
    </row>
    <row r="320" spans="1:21" ht="13.5" customHeight="1" outlineLevel="2">
      <c r="A320" s="115">
        <v>12</v>
      </c>
      <c r="B320" s="114" t="s">
        <v>948</v>
      </c>
      <c r="C320" s="114" t="s">
        <v>671</v>
      </c>
      <c r="D320" s="120" t="s">
        <v>981</v>
      </c>
      <c r="E320" s="114" t="s">
        <v>982</v>
      </c>
      <c r="F320" s="116" t="s">
        <v>983</v>
      </c>
      <c r="G320" s="116" t="s">
        <v>984</v>
      </c>
      <c r="H320" s="114" t="s">
        <v>119</v>
      </c>
      <c r="I320" s="117">
        <v>200000000</v>
      </c>
      <c r="J320" s="117">
        <v>178667573</v>
      </c>
      <c r="K320" s="117">
        <v>63739899</v>
      </c>
      <c r="L320" s="117">
        <v>114927674</v>
      </c>
      <c r="M320" s="117">
        <v>12167259907.824</v>
      </c>
      <c r="N320" s="117">
        <v>5127875202.81</v>
      </c>
      <c r="O320" s="117">
        <v>9359708543.132</v>
      </c>
      <c r="P320" s="117">
        <v>114927674</v>
      </c>
      <c r="Q320" s="118" t="s">
        <v>1022</v>
      </c>
      <c r="R320" s="119" t="s">
        <v>131</v>
      </c>
      <c r="S320" s="119" t="s">
        <v>131</v>
      </c>
      <c r="T320" s="119" t="s">
        <v>132</v>
      </c>
      <c r="U320" s="119" t="s">
        <v>137</v>
      </c>
    </row>
    <row r="321" spans="1:21" ht="13.5" customHeight="1" outlineLevel="2">
      <c r="A321" s="115">
        <v>13</v>
      </c>
      <c r="B321" s="114" t="s">
        <v>948</v>
      </c>
      <c r="C321" s="114" t="s">
        <v>671</v>
      </c>
      <c r="D321" s="120" t="s">
        <v>61</v>
      </c>
      <c r="E321" s="114" t="s">
        <v>62</v>
      </c>
      <c r="F321" s="116" t="s">
        <v>916</v>
      </c>
      <c r="G321" s="116" t="s">
        <v>811</v>
      </c>
      <c r="H321" s="114" t="s">
        <v>119</v>
      </c>
      <c r="I321" s="117">
        <v>73000000</v>
      </c>
      <c r="J321" s="117">
        <v>73000000</v>
      </c>
      <c r="K321" s="117">
        <v>38222926</v>
      </c>
      <c r="L321" s="117">
        <v>34777074</v>
      </c>
      <c r="M321" s="117">
        <v>4971299259.05</v>
      </c>
      <c r="N321" s="117">
        <v>3075034593.548</v>
      </c>
      <c r="O321" s="117">
        <v>2832244535.141</v>
      </c>
      <c r="P321" s="117">
        <v>34777074</v>
      </c>
      <c r="Q321" s="118" t="s">
        <v>1023</v>
      </c>
      <c r="R321" s="119" t="s">
        <v>1024</v>
      </c>
      <c r="S321" s="119" t="s">
        <v>206</v>
      </c>
      <c r="T321" s="119" t="s">
        <v>1097</v>
      </c>
      <c r="U321" s="119" t="s">
        <v>137</v>
      </c>
    </row>
    <row r="322" spans="1:21" ht="13.5" customHeight="1" outlineLevel="2">
      <c r="A322" s="115">
        <v>14</v>
      </c>
      <c r="B322" s="114" t="s">
        <v>948</v>
      </c>
      <c r="C322" s="114" t="s">
        <v>671</v>
      </c>
      <c r="D322" s="120" t="s">
        <v>63</v>
      </c>
      <c r="E322" s="114" t="s">
        <v>64</v>
      </c>
      <c r="F322" s="116" t="s">
        <v>963</v>
      </c>
      <c r="G322" s="116" t="s">
        <v>811</v>
      </c>
      <c r="H322" s="114" t="s">
        <v>119</v>
      </c>
      <c r="I322" s="117">
        <v>20462413</v>
      </c>
      <c r="J322" s="117" t="s">
        <v>118</v>
      </c>
      <c r="K322" s="117" t="s">
        <v>118</v>
      </c>
      <c r="L322" s="117">
        <v>20462413</v>
      </c>
      <c r="M322" s="117" t="s">
        <v>118</v>
      </c>
      <c r="N322" s="117" t="s">
        <v>118</v>
      </c>
      <c r="O322" s="117">
        <v>1666458696.181</v>
      </c>
      <c r="P322" s="117">
        <v>20462413</v>
      </c>
      <c r="Q322" s="118" t="s">
        <v>1023</v>
      </c>
      <c r="R322" s="119" t="s">
        <v>1024</v>
      </c>
      <c r="S322" s="119" t="s">
        <v>206</v>
      </c>
      <c r="T322" s="119" t="s">
        <v>1097</v>
      </c>
      <c r="U322" s="119" t="s">
        <v>137</v>
      </c>
    </row>
    <row r="323" spans="1:21" ht="13.5" customHeight="1" outlineLevel="2">
      <c r="A323" s="115">
        <v>15</v>
      </c>
      <c r="B323" s="114" t="s">
        <v>948</v>
      </c>
      <c r="C323" s="114" t="s">
        <v>671</v>
      </c>
      <c r="D323" s="120" t="s">
        <v>985</v>
      </c>
      <c r="E323" s="114" t="s">
        <v>986</v>
      </c>
      <c r="F323" s="116" t="s">
        <v>987</v>
      </c>
      <c r="G323" s="116" t="s">
        <v>984</v>
      </c>
      <c r="H323" s="114" t="s">
        <v>119</v>
      </c>
      <c r="I323" s="117">
        <v>20022000</v>
      </c>
      <c r="J323" s="117" t="s">
        <v>118</v>
      </c>
      <c r="K323" s="117">
        <v>20022000</v>
      </c>
      <c r="L323" s="117" t="s">
        <v>118</v>
      </c>
      <c r="M323" s="117" t="s">
        <v>118</v>
      </c>
      <c r="N323" s="117">
        <v>1583440229.996</v>
      </c>
      <c r="O323" s="117" t="s">
        <v>118</v>
      </c>
      <c r="P323" s="117"/>
      <c r="Q323" s="118" t="s">
        <v>1023</v>
      </c>
      <c r="R323" s="119" t="s">
        <v>1024</v>
      </c>
      <c r="S323" s="119" t="s">
        <v>187</v>
      </c>
      <c r="T323" s="119" t="s">
        <v>988</v>
      </c>
      <c r="U323" s="119" t="s">
        <v>137</v>
      </c>
    </row>
    <row r="324" spans="1:21" ht="13.5" customHeight="1" outlineLevel="2">
      <c r="A324" s="115">
        <v>16</v>
      </c>
      <c r="B324" s="114" t="s">
        <v>948</v>
      </c>
      <c r="C324" s="114" t="s">
        <v>671</v>
      </c>
      <c r="D324" s="120" t="s">
        <v>65</v>
      </c>
      <c r="E324" s="114" t="s">
        <v>66</v>
      </c>
      <c r="F324" s="116" t="s">
        <v>67</v>
      </c>
      <c r="G324" s="116" t="s">
        <v>984</v>
      </c>
      <c r="H324" s="114" t="s">
        <v>119</v>
      </c>
      <c r="I324" s="117">
        <v>15000000</v>
      </c>
      <c r="J324" s="117" t="s">
        <v>118</v>
      </c>
      <c r="K324" s="117">
        <v>15000000</v>
      </c>
      <c r="L324" s="117" t="s">
        <v>118</v>
      </c>
      <c r="M324" s="117" t="s">
        <v>118</v>
      </c>
      <c r="N324" s="117">
        <v>1217625370.8</v>
      </c>
      <c r="O324" s="117" t="s">
        <v>118</v>
      </c>
      <c r="P324" s="117"/>
      <c r="Q324" s="118" t="s">
        <v>1023</v>
      </c>
      <c r="R324" s="119" t="s">
        <v>1024</v>
      </c>
      <c r="S324" s="119" t="s">
        <v>197</v>
      </c>
      <c r="T324" s="119" t="s">
        <v>299</v>
      </c>
      <c r="U324" s="119" t="s">
        <v>137</v>
      </c>
    </row>
    <row r="325" spans="1:21" ht="13.5" customHeight="1" outlineLevel="2">
      <c r="A325" s="115">
        <v>17</v>
      </c>
      <c r="B325" s="114" t="s">
        <v>948</v>
      </c>
      <c r="C325" s="114" t="s">
        <v>671</v>
      </c>
      <c r="D325" s="120" t="s">
        <v>949</v>
      </c>
      <c r="E325" s="114" t="s">
        <v>950</v>
      </c>
      <c r="F325" s="116" t="s">
        <v>381</v>
      </c>
      <c r="G325" s="116" t="s">
        <v>386</v>
      </c>
      <c r="H325" s="114" t="s">
        <v>119</v>
      </c>
      <c r="I325" s="117">
        <v>18000000</v>
      </c>
      <c r="J325" s="117" t="s">
        <v>118</v>
      </c>
      <c r="K325" s="117" t="s">
        <v>118</v>
      </c>
      <c r="L325" s="117">
        <v>18000000</v>
      </c>
      <c r="M325" s="117" t="s">
        <v>118</v>
      </c>
      <c r="N325" s="117" t="s">
        <v>118</v>
      </c>
      <c r="O325" s="117">
        <v>1465919807.76</v>
      </c>
      <c r="P325" s="117">
        <v>18000000</v>
      </c>
      <c r="Q325" s="118" t="s">
        <v>1019</v>
      </c>
      <c r="R325" s="119" t="s">
        <v>1021</v>
      </c>
      <c r="S325" s="119" t="s">
        <v>191</v>
      </c>
      <c r="T325" s="119" t="s">
        <v>283</v>
      </c>
      <c r="U325" s="119" t="s">
        <v>137</v>
      </c>
    </row>
    <row r="326" spans="1:21" ht="13.5" customHeight="1" outlineLevel="2">
      <c r="A326" s="115">
        <v>18</v>
      </c>
      <c r="B326" s="114" t="s">
        <v>948</v>
      </c>
      <c r="C326" s="114" t="s">
        <v>671</v>
      </c>
      <c r="D326" s="120" t="s">
        <v>992</v>
      </c>
      <c r="E326" s="114" t="s">
        <v>993</v>
      </c>
      <c r="F326" s="116" t="s">
        <v>956</v>
      </c>
      <c r="G326" s="116" t="s">
        <v>567</v>
      </c>
      <c r="H326" s="114" t="s">
        <v>119</v>
      </c>
      <c r="I326" s="117">
        <v>192028414</v>
      </c>
      <c r="J326" s="117">
        <v>79555249</v>
      </c>
      <c r="K326" s="117">
        <v>59372992</v>
      </c>
      <c r="L326" s="117">
        <v>20182257</v>
      </c>
      <c r="M326" s="117">
        <v>5417711649.414</v>
      </c>
      <c r="N326" s="117">
        <v>4776557512.171</v>
      </c>
      <c r="O326" s="117">
        <v>1643642794.533</v>
      </c>
      <c r="P326" s="117">
        <v>20182257</v>
      </c>
      <c r="Q326" s="118" t="s">
        <v>1023</v>
      </c>
      <c r="R326" s="119" t="s">
        <v>1024</v>
      </c>
      <c r="S326" s="119" t="s">
        <v>216</v>
      </c>
      <c r="T326" s="119" t="s">
        <v>957</v>
      </c>
      <c r="U326" s="119" t="s">
        <v>137</v>
      </c>
    </row>
    <row r="327" spans="1:21" ht="13.5" customHeight="1" outlineLevel="2">
      <c r="A327" s="115">
        <v>19</v>
      </c>
      <c r="B327" s="114" t="s">
        <v>948</v>
      </c>
      <c r="C327" s="114" t="s">
        <v>671</v>
      </c>
      <c r="D327" s="120" t="s">
        <v>68</v>
      </c>
      <c r="E327" s="114" t="s">
        <v>69</v>
      </c>
      <c r="F327" s="116" t="s">
        <v>963</v>
      </c>
      <c r="G327" s="116" t="s">
        <v>811</v>
      </c>
      <c r="H327" s="114" t="s">
        <v>119</v>
      </c>
      <c r="I327" s="117">
        <v>147323151</v>
      </c>
      <c r="J327" s="117" t="s">
        <v>118</v>
      </c>
      <c r="K327" s="117" t="s">
        <v>118</v>
      </c>
      <c r="L327" s="117">
        <v>147323151</v>
      </c>
      <c r="M327" s="117" t="s">
        <v>118</v>
      </c>
      <c r="N327" s="117" t="s">
        <v>118</v>
      </c>
      <c r="O327" s="117">
        <v>11997995844.029</v>
      </c>
      <c r="P327" s="117">
        <v>147323151</v>
      </c>
      <c r="Q327" s="118" t="s">
        <v>1023</v>
      </c>
      <c r="R327" s="119" t="s">
        <v>1024</v>
      </c>
      <c r="S327" s="119" t="s">
        <v>216</v>
      </c>
      <c r="T327" s="119" t="s">
        <v>702</v>
      </c>
      <c r="U327" s="119" t="s">
        <v>137</v>
      </c>
    </row>
    <row r="328" spans="1:21" ht="13.5" customHeight="1" outlineLevel="2">
      <c r="A328" s="115">
        <v>20</v>
      </c>
      <c r="B328" s="114" t="s">
        <v>948</v>
      </c>
      <c r="C328" s="114" t="s">
        <v>671</v>
      </c>
      <c r="D328" s="120" t="s">
        <v>989</v>
      </c>
      <c r="E328" s="114" t="s">
        <v>990</v>
      </c>
      <c r="F328" s="116" t="s">
        <v>991</v>
      </c>
      <c r="G328" s="116" t="s">
        <v>223</v>
      </c>
      <c r="H328" s="114" t="s">
        <v>119</v>
      </c>
      <c r="I328" s="117">
        <v>7330000</v>
      </c>
      <c r="J328" s="117">
        <v>3102075</v>
      </c>
      <c r="K328" s="117">
        <v>1288559.46</v>
      </c>
      <c r="L328" s="117">
        <v>1813515.54</v>
      </c>
      <c r="M328" s="117">
        <v>211251276.014</v>
      </c>
      <c r="N328" s="117">
        <v>103074910.192</v>
      </c>
      <c r="O328" s="117">
        <v>147692686.209</v>
      </c>
      <c r="P328" s="117">
        <v>1813515.54</v>
      </c>
      <c r="Q328" s="118" t="s">
        <v>1023</v>
      </c>
      <c r="R328" s="119" t="s">
        <v>1024</v>
      </c>
      <c r="S328" s="119" t="s">
        <v>216</v>
      </c>
      <c r="T328" s="119" t="s">
        <v>702</v>
      </c>
      <c r="U328" s="119" t="s">
        <v>137</v>
      </c>
    </row>
    <row r="329" spans="1:21" ht="13.5" customHeight="1" outlineLevel="1">
      <c r="A329" s="115"/>
      <c r="B329" s="244" t="s">
        <v>1240</v>
      </c>
      <c r="C329" s="114"/>
      <c r="D329" s="120"/>
      <c r="E329" s="114"/>
      <c r="F329" s="116"/>
      <c r="G329" s="116"/>
      <c r="H329" s="114"/>
      <c r="I329" s="117"/>
      <c r="J329" s="117">
        <f aca="true" t="shared" si="27" ref="J329:P329">SUBTOTAL(9,J309:J328)</f>
        <v>551050828.03</v>
      </c>
      <c r="K329" s="117">
        <f t="shared" si="27"/>
        <v>294349572.3</v>
      </c>
      <c r="L329" s="117">
        <f t="shared" si="27"/>
        <v>634108905.73</v>
      </c>
      <c r="M329" s="117">
        <f t="shared" si="27"/>
        <v>37526555795.676994</v>
      </c>
      <c r="N329" s="117">
        <f t="shared" si="27"/>
        <v>23662947951.714996</v>
      </c>
      <c r="O329" s="117">
        <f t="shared" si="27"/>
        <v>51641822510.366</v>
      </c>
      <c r="P329" s="117">
        <f t="shared" si="27"/>
        <v>634108905.73</v>
      </c>
      <c r="Q329" s="118"/>
      <c r="R329" s="119"/>
      <c r="S329" s="119"/>
      <c r="T329" s="119"/>
      <c r="U329" s="119"/>
    </row>
    <row r="330" spans="1:21" ht="13.5" customHeight="1" outlineLevel="2">
      <c r="A330" s="115">
        <v>1</v>
      </c>
      <c r="B330" s="114" t="s">
        <v>994</v>
      </c>
      <c r="C330" s="114" t="s">
        <v>671</v>
      </c>
      <c r="D330" s="120" t="s">
        <v>995</v>
      </c>
      <c r="E330" s="114" t="s">
        <v>996</v>
      </c>
      <c r="F330" s="116" t="s">
        <v>997</v>
      </c>
      <c r="G330" s="116" t="s">
        <v>123</v>
      </c>
      <c r="H330" s="114" t="s">
        <v>119</v>
      </c>
      <c r="I330" s="117">
        <v>80000000</v>
      </c>
      <c r="J330" s="117">
        <v>43036500</v>
      </c>
      <c r="K330" s="117">
        <v>10988500</v>
      </c>
      <c r="L330" s="117">
        <v>32048000</v>
      </c>
      <c r="M330" s="117">
        <v>2930785213.18</v>
      </c>
      <c r="N330" s="117">
        <v>869353260.208</v>
      </c>
      <c r="O330" s="117">
        <v>2609988777.727</v>
      </c>
      <c r="P330" s="117">
        <v>32048000</v>
      </c>
      <c r="Q330" s="118" t="s">
        <v>1023</v>
      </c>
      <c r="R330" s="119" t="s">
        <v>1024</v>
      </c>
      <c r="S330" s="119" t="s">
        <v>216</v>
      </c>
      <c r="T330" s="119" t="s">
        <v>450</v>
      </c>
      <c r="U330" s="119" t="s">
        <v>182</v>
      </c>
    </row>
    <row r="331" spans="1:21" ht="13.5" customHeight="1" outlineLevel="2">
      <c r="A331" s="115">
        <v>2</v>
      </c>
      <c r="B331" s="114" t="s">
        <v>994</v>
      </c>
      <c r="C331" s="114" t="s">
        <v>671</v>
      </c>
      <c r="D331" s="120" t="s">
        <v>998</v>
      </c>
      <c r="E331" s="114" t="s">
        <v>999</v>
      </c>
      <c r="F331" s="116" t="s">
        <v>997</v>
      </c>
      <c r="G331" s="116" t="s">
        <v>123</v>
      </c>
      <c r="H331" s="114" t="s">
        <v>119</v>
      </c>
      <c r="I331" s="117">
        <v>19000000</v>
      </c>
      <c r="J331" s="117">
        <v>9187000</v>
      </c>
      <c r="K331" s="117">
        <v>1895000</v>
      </c>
      <c r="L331" s="117">
        <v>7292000</v>
      </c>
      <c r="M331" s="117">
        <v>625634606.752</v>
      </c>
      <c r="N331" s="117">
        <v>152749755.01</v>
      </c>
      <c r="O331" s="117">
        <v>593860402.121</v>
      </c>
      <c r="P331" s="117">
        <v>7292000</v>
      </c>
      <c r="Q331" s="118" t="s">
        <v>1023</v>
      </c>
      <c r="R331" s="119" t="s">
        <v>1024</v>
      </c>
      <c r="S331" s="119" t="s">
        <v>164</v>
      </c>
      <c r="T331" s="119" t="s">
        <v>453</v>
      </c>
      <c r="U331" s="119" t="s">
        <v>182</v>
      </c>
    </row>
    <row r="332" spans="1:21" ht="13.5" customHeight="1" outlineLevel="2">
      <c r="A332" s="115">
        <v>3</v>
      </c>
      <c r="B332" s="114" t="s">
        <v>994</v>
      </c>
      <c r="C332" s="114" t="s">
        <v>671</v>
      </c>
      <c r="D332" s="120" t="s">
        <v>1000</v>
      </c>
      <c r="E332" s="114" t="s">
        <v>1001</v>
      </c>
      <c r="F332" s="116" t="s">
        <v>997</v>
      </c>
      <c r="G332" s="116" t="s">
        <v>123</v>
      </c>
      <c r="H332" s="114" t="s">
        <v>119</v>
      </c>
      <c r="I332" s="117">
        <v>12000000</v>
      </c>
      <c r="J332" s="117">
        <v>7925000</v>
      </c>
      <c r="K332" s="117">
        <v>1736000</v>
      </c>
      <c r="L332" s="117">
        <v>6189000</v>
      </c>
      <c r="M332" s="117">
        <v>539692419.561</v>
      </c>
      <c r="N332" s="117">
        <v>139699818.323</v>
      </c>
      <c r="O332" s="117">
        <v>504032093.901</v>
      </c>
      <c r="P332" s="117">
        <v>6189000</v>
      </c>
      <c r="Q332" s="118" t="s">
        <v>1023</v>
      </c>
      <c r="R332" s="119" t="s">
        <v>1024</v>
      </c>
      <c r="S332" s="119" t="s">
        <v>740</v>
      </c>
      <c r="T332" s="119" t="s">
        <v>740</v>
      </c>
      <c r="U332" s="119" t="s">
        <v>182</v>
      </c>
    </row>
    <row r="333" spans="1:21" ht="13.5" customHeight="1" outlineLevel="1">
      <c r="A333" s="115"/>
      <c r="B333" s="244" t="s">
        <v>1241</v>
      </c>
      <c r="C333" s="114"/>
      <c r="D333" s="120"/>
      <c r="E333" s="114"/>
      <c r="F333" s="116"/>
      <c r="G333" s="116"/>
      <c r="H333" s="114"/>
      <c r="I333" s="117"/>
      <c r="J333" s="117">
        <f aca="true" t="shared" si="28" ref="J333:P333">SUBTOTAL(9,J330:J332)</f>
        <v>60148500</v>
      </c>
      <c r="K333" s="117">
        <f t="shared" si="28"/>
        <v>14619500</v>
      </c>
      <c r="L333" s="117">
        <f t="shared" si="28"/>
        <v>45529000</v>
      </c>
      <c r="M333" s="117">
        <f t="shared" si="28"/>
        <v>4096112239.4929996</v>
      </c>
      <c r="N333" s="117">
        <f t="shared" si="28"/>
        <v>1161802833.541</v>
      </c>
      <c r="O333" s="117">
        <f t="shared" si="28"/>
        <v>3707881273.7490005</v>
      </c>
      <c r="P333" s="117">
        <f t="shared" si="28"/>
        <v>45529000</v>
      </c>
      <c r="Q333" s="118"/>
      <c r="R333" s="119"/>
      <c r="S333" s="119"/>
      <c r="T333" s="119"/>
      <c r="U333" s="119"/>
    </row>
    <row r="334" spans="1:21" ht="13.5" customHeight="1">
      <c r="A334" s="115"/>
      <c r="B334" s="244" t="s">
        <v>1030</v>
      </c>
      <c r="C334" s="114"/>
      <c r="D334" s="120"/>
      <c r="E334" s="114"/>
      <c r="F334" s="116"/>
      <c r="G334" s="116"/>
      <c r="H334" s="114"/>
      <c r="I334" s="117"/>
      <c r="J334" s="117">
        <f aca="true" t="shared" si="29" ref="J334:P334">SUBTOTAL(9,J3:J332)</f>
        <v>8007594103.731001</v>
      </c>
      <c r="K334" s="117">
        <f t="shared" si="29"/>
        <v>4663442292.108266</v>
      </c>
      <c r="L334" s="117">
        <f t="shared" si="29"/>
        <v>9541408457.109001</v>
      </c>
      <c r="M334" s="117">
        <f t="shared" si="29"/>
        <v>545317077187.23584</v>
      </c>
      <c r="N334" s="117">
        <f t="shared" si="29"/>
        <v>371177465856.1317</v>
      </c>
      <c r="O334" s="117">
        <f t="shared" si="29"/>
        <v>777052202846.0276</v>
      </c>
      <c r="P334" s="117">
        <f t="shared" si="29"/>
        <v>211256175480.70605</v>
      </c>
      <c r="Q334" s="118"/>
      <c r="R334" s="119"/>
      <c r="S334" s="119"/>
      <c r="T334" s="119"/>
      <c r="U334" s="119"/>
    </row>
  </sheetData>
  <sheetProtection/>
  <conditionalFormatting sqref="O2:P2 J2:K2 M2">
    <cfRule type="cellIs" priority="1" dxfId="0" operator="lessThan" stopIfTrue="1">
      <formula>0</formula>
    </cfRule>
  </conditionalFormatting>
  <printOptions gridLines="1" horizontalCentered="1"/>
  <pageMargins left="0.21" right="0.2" top="0.34" bottom="0.59" header="0.17" footer="0.35"/>
  <pageSetup firstPageNumber="16" useFirstPageNumber="1" horizontalDpi="600" verticalDpi="600" orientation="landscape" paperSize="9" scale="83" r:id="rId1"/>
  <headerFooter alignWithMargins="0">
    <oddFooter>&amp;L&amp;Z&amp;F&amp;A&amp;R&amp;P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325"/>
  <sheetViews>
    <sheetView zoomScalePageLayoutView="0" workbookViewId="0" topLeftCell="E177">
      <selection activeCell="K301" sqref="K301"/>
    </sheetView>
  </sheetViews>
  <sheetFormatPr defaultColWidth="9.140625" defaultRowHeight="12.75" outlineLevelRow="2"/>
  <cols>
    <col min="1" max="1" width="13.28125" style="23" bestFit="1" customWidth="1"/>
    <col min="2" max="2" width="8.8515625" style="184" customWidth="1"/>
    <col min="3" max="3" width="15.8515625" style="184" customWidth="1"/>
    <col min="4" max="4" width="34.7109375" style="185" customWidth="1"/>
    <col min="5" max="5" width="9.57421875" style="186" bestFit="1" customWidth="1"/>
    <col min="6" max="6" width="9.8515625" style="187" bestFit="1" customWidth="1"/>
    <col min="7" max="7" width="4.7109375" style="17" customWidth="1"/>
    <col min="8" max="8" width="16.00390625" style="17" bestFit="1" customWidth="1"/>
    <col min="9" max="9" width="12.00390625" style="18" hidden="1" customWidth="1"/>
    <col min="10" max="10" width="18.140625" style="18" customWidth="1"/>
    <col min="11" max="11" width="14.00390625" style="18" customWidth="1"/>
    <col min="12" max="12" width="15.8515625" style="17" customWidth="1"/>
    <col min="13" max="13" width="15.8515625" style="17" hidden="1" customWidth="1"/>
    <col min="14" max="14" width="23.8515625" style="18" hidden="1" customWidth="1"/>
    <col min="15" max="15" width="24.140625" style="23" hidden="1" customWidth="1"/>
    <col min="16" max="16" width="21.7109375" style="23" hidden="1" customWidth="1"/>
    <col min="17" max="17" width="42.28125" style="23" hidden="1" customWidth="1"/>
    <col min="18" max="18" width="34.8515625" style="23" customWidth="1"/>
    <col min="19" max="20" width="9.140625" style="18" hidden="1" customWidth="1"/>
    <col min="21" max="16384" width="9.140625" style="18" customWidth="1"/>
  </cols>
  <sheetData>
    <row r="1" spans="1:18" s="183" customFormat="1" ht="20.25">
      <c r="A1" s="181" t="s">
        <v>1031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82"/>
      <c r="P1" s="121"/>
      <c r="Q1" s="121"/>
      <c r="R1" s="121"/>
    </row>
    <row r="2" spans="1:20" ht="66" customHeight="1">
      <c r="A2" s="11" t="s">
        <v>1002</v>
      </c>
      <c r="B2" s="11" t="s">
        <v>1003</v>
      </c>
      <c r="C2" s="11" t="s">
        <v>1004</v>
      </c>
      <c r="D2" s="12" t="s">
        <v>1005</v>
      </c>
      <c r="E2" s="13" t="s">
        <v>1006</v>
      </c>
      <c r="F2" s="14" t="s">
        <v>1007</v>
      </c>
      <c r="G2" s="15" t="s">
        <v>1008</v>
      </c>
      <c r="H2" s="14" t="s">
        <v>1009</v>
      </c>
      <c r="I2" s="14" t="s">
        <v>1010</v>
      </c>
      <c r="J2" s="14" t="s">
        <v>18</v>
      </c>
      <c r="K2" s="14" t="s">
        <v>17</v>
      </c>
      <c r="L2" s="14" t="s">
        <v>19</v>
      </c>
      <c r="M2" s="163" t="s">
        <v>1012</v>
      </c>
      <c r="N2" s="14" t="s">
        <v>1081</v>
      </c>
      <c r="O2" s="14" t="s">
        <v>1153</v>
      </c>
      <c r="P2" s="14" t="s">
        <v>1015</v>
      </c>
      <c r="Q2" s="163" t="s">
        <v>117</v>
      </c>
      <c r="R2" s="14" t="s">
        <v>1016</v>
      </c>
      <c r="S2" s="14" t="s">
        <v>1017</v>
      </c>
      <c r="T2" s="14" t="s">
        <v>1018</v>
      </c>
    </row>
    <row r="3" spans="1:20" ht="15.75" customHeight="1" outlineLevel="2">
      <c r="A3" s="237" t="s">
        <v>927</v>
      </c>
      <c r="B3" s="237" t="s">
        <v>671</v>
      </c>
      <c r="C3" s="238">
        <v>11800</v>
      </c>
      <c r="D3" s="238" t="s">
        <v>1173</v>
      </c>
      <c r="E3" s="239" t="s">
        <v>1174</v>
      </c>
      <c r="F3" s="239" t="s">
        <v>779</v>
      </c>
      <c r="G3" s="237" t="s">
        <v>119</v>
      </c>
      <c r="H3" s="240">
        <v>2118069</v>
      </c>
      <c r="I3" s="241">
        <v>425090456.251</v>
      </c>
      <c r="J3" s="241" t="s">
        <v>118</v>
      </c>
      <c r="K3" s="241" t="s">
        <v>118</v>
      </c>
      <c r="L3" s="241">
        <v>425090456.251</v>
      </c>
      <c r="M3" s="241">
        <v>28948655756.025</v>
      </c>
      <c r="N3" s="241">
        <v>34619362217.115</v>
      </c>
      <c r="O3" s="241">
        <v>425090456.251</v>
      </c>
      <c r="P3" s="237" t="s">
        <v>1022</v>
      </c>
      <c r="Q3" s="237" t="s">
        <v>1175</v>
      </c>
      <c r="R3" s="237" t="s">
        <v>1175</v>
      </c>
      <c r="S3" s="21" t="s">
        <v>225</v>
      </c>
      <c r="T3" s="21" t="s">
        <v>137</v>
      </c>
    </row>
    <row r="4" spans="1:20" ht="15.75" customHeight="1" outlineLevel="2">
      <c r="A4" s="237" t="s">
        <v>927</v>
      </c>
      <c r="B4" s="237" t="s">
        <v>671</v>
      </c>
      <c r="C4" s="238" t="s">
        <v>928</v>
      </c>
      <c r="D4" s="238" t="s">
        <v>929</v>
      </c>
      <c r="E4" s="239" t="s">
        <v>186</v>
      </c>
      <c r="F4" s="239" t="s">
        <v>186</v>
      </c>
      <c r="G4" s="237" t="s">
        <v>119</v>
      </c>
      <c r="H4" s="240">
        <v>252299.1</v>
      </c>
      <c r="I4" s="241" t="s">
        <v>118</v>
      </c>
      <c r="J4" s="241">
        <v>18059573.183</v>
      </c>
      <c r="K4" s="241">
        <v>252299.1</v>
      </c>
      <c r="L4" s="241" t="s">
        <v>118</v>
      </c>
      <c r="M4" s="241" t="s">
        <v>118</v>
      </c>
      <c r="N4" s="241" t="s">
        <v>118</v>
      </c>
      <c r="O4" s="241"/>
      <c r="P4" s="237" t="s">
        <v>1022</v>
      </c>
      <c r="Q4" s="237" t="s">
        <v>1175</v>
      </c>
      <c r="R4" s="237" t="s">
        <v>1175</v>
      </c>
      <c r="S4" s="21" t="s">
        <v>44</v>
      </c>
      <c r="T4" s="21" t="s">
        <v>137</v>
      </c>
    </row>
    <row r="5" spans="1:20" ht="15.75" customHeight="1" outlineLevel="2">
      <c r="A5" s="237" t="s">
        <v>927</v>
      </c>
      <c r="B5" s="237" t="s">
        <v>671</v>
      </c>
      <c r="C5" s="238" t="s">
        <v>930</v>
      </c>
      <c r="D5" s="238" t="s">
        <v>931</v>
      </c>
      <c r="E5" s="239" t="s">
        <v>744</v>
      </c>
      <c r="F5" s="239" t="s">
        <v>744</v>
      </c>
      <c r="G5" s="237" t="s">
        <v>119</v>
      </c>
      <c r="H5" s="240">
        <v>72607.26</v>
      </c>
      <c r="I5" s="241" t="s">
        <v>118</v>
      </c>
      <c r="J5" s="241">
        <v>5500000</v>
      </c>
      <c r="K5" s="241">
        <v>72607.26</v>
      </c>
      <c r="L5" s="241" t="s">
        <v>118</v>
      </c>
      <c r="M5" s="241" t="s">
        <v>118</v>
      </c>
      <c r="N5" s="241" t="s">
        <v>118</v>
      </c>
      <c r="O5" s="241"/>
      <c r="P5" s="237" t="s">
        <v>1022</v>
      </c>
      <c r="Q5" s="237" t="s">
        <v>1175</v>
      </c>
      <c r="R5" s="237" t="s">
        <v>1175</v>
      </c>
      <c r="S5" s="21" t="s">
        <v>261</v>
      </c>
      <c r="T5" s="21" t="s">
        <v>182</v>
      </c>
    </row>
    <row r="6" spans="1:20" ht="15.75" customHeight="1" outlineLevel="2">
      <c r="A6" s="237" t="s">
        <v>927</v>
      </c>
      <c r="B6" s="237" t="s">
        <v>671</v>
      </c>
      <c r="C6" s="238" t="s">
        <v>932</v>
      </c>
      <c r="D6" s="238" t="s">
        <v>933</v>
      </c>
      <c r="E6" s="239" t="s">
        <v>375</v>
      </c>
      <c r="F6" s="239" t="s">
        <v>375</v>
      </c>
      <c r="G6" s="237" t="s">
        <v>119</v>
      </c>
      <c r="H6" s="240">
        <v>95183.62</v>
      </c>
      <c r="I6" s="241" t="s">
        <v>118</v>
      </c>
      <c r="J6" s="241">
        <v>7432411.202</v>
      </c>
      <c r="K6" s="241">
        <v>95183.62</v>
      </c>
      <c r="L6" s="241" t="s">
        <v>118</v>
      </c>
      <c r="M6" s="241" t="s">
        <v>118</v>
      </c>
      <c r="N6" s="241" t="s">
        <v>118</v>
      </c>
      <c r="O6" s="241"/>
      <c r="P6" s="237" t="s">
        <v>1022</v>
      </c>
      <c r="Q6" s="237" t="s">
        <v>1175</v>
      </c>
      <c r="R6" s="237" t="s">
        <v>1175</v>
      </c>
      <c r="S6" s="21" t="s">
        <v>261</v>
      </c>
      <c r="T6" s="21" t="s">
        <v>182</v>
      </c>
    </row>
    <row r="7" spans="1:20" ht="15.75" customHeight="1" outlineLevel="2">
      <c r="A7" s="237" t="s">
        <v>927</v>
      </c>
      <c r="B7" s="237" t="s">
        <v>671</v>
      </c>
      <c r="C7" s="238" t="s">
        <v>934</v>
      </c>
      <c r="D7" s="238" t="s">
        <v>935</v>
      </c>
      <c r="E7" s="239" t="s">
        <v>936</v>
      </c>
      <c r="F7" s="239" t="s">
        <v>936</v>
      </c>
      <c r="G7" s="237" t="s">
        <v>119</v>
      </c>
      <c r="H7" s="240">
        <v>313910.02</v>
      </c>
      <c r="I7" s="241" t="s">
        <v>118</v>
      </c>
      <c r="J7" s="241">
        <v>25599353.147</v>
      </c>
      <c r="K7" s="241">
        <v>313910.02</v>
      </c>
      <c r="L7" s="241" t="s">
        <v>118</v>
      </c>
      <c r="M7" s="241" t="s">
        <v>118</v>
      </c>
      <c r="N7" s="241" t="s">
        <v>118</v>
      </c>
      <c r="O7" s="241"/>
      <c r="P7" s="237" t="s">
        <v>1022</v>
      </c>
      <c r="Q7" s="237" t="s">
        <v>1175</v>
      </c>
      <c r="R7" s="237" t="s">
        <v>1175</v>
      </c>
      <c r="S7" s="21" t="s">
        <v>261</v>
      </c>
      <c r="T7" s="21" t="s">
        <v>182</v>
      </c>
    </row>
    <row r="8" spans="1:20" ht="15.75" customHeight="1" outlineLevel="2">
      <c r="A8" s="237" t="s">
        <v>927</v>
      </c>
      <c r="B8" s="237" t="s">
        <v>671</v>
      </c>
      <c r="C8" s="238" t="s">
        <v>937</v>
      </c>
      <c r="D8" s="238" t="s">
        <v>938</v>
      </c>
      <c r="E8" s="239" t="s">
        <v>545</v>
      </c>
      <c r="F8" s="239" t="s">
        <v>545</v>
      </c>
      <c r="G8" s="237" t="s">
        <v>119</v>
      </c>
      <c r="H8" s="240">
        <v>170296.7</v>
      </c>
      <c r="I8" s="241" t="s">
        <v>118</v>
      </c>
      <c r="J8" s="241">
        <v>13415125.434</v>
      </c>
      <c r="K8" s="241">
        <v>170296.7</v>
      </c>
      <c r="L8" s="241" t="s">
        <v>118</v>
      </c>
      <c r="M8" s="241" t="s">
        <v>118</v>
      </c>
      <c r="N8" s="241" t="s">
        <v>118</v>
      </c>
      <c r="O8" s="241"/>
      <c r="P8" s="237" t="s">
        <v>1022</v>
      </c>
      <c r="Q8" s="237" t="s">
        <v>1175</v>
      </c>
      <c r="R8" s="237" t="s">
        <v>1175</v>
      </c>
      <c r="S8" s="21" t="s">
        <v>261</v>
      </c>
      <c r="T8" s="21" t="s">
        <v>182</v>
      </c>
    </row>
    <row r="9" spans="1:20" ht="15.75" customHeight="1" outlineLevel="2">
      <c r="A9" s="237" t="s">
        <v>927</v>
      </c>
      <c r="B9" s="237" t="s">
        <v>671</v>
      </c>
      <c r="C9" s="238" t="s">
        <v>939</v>
      </c>
      <c r="D9" s="238" t="s">
        <v>940</v>
      </c>
      <c r="E9" s="239" t="s">
        <v>156</v>
      </c>
      <c r="F9" s="239" t="s">
        <v>156</v>
      </c>
      <c r="G9" s="237" t="s">
        <v>119</v>
      </c>
      <c r="H9" s="240">
        <v>141312.5</v>
      </c>
      <c r="I9" s="241" t="s">
        <v>118</v>
      </c>
      <c r="J9" s="241">
        <v>11199012.546</v>
      </c>
      <c r="K9" s="241">
        <v>141312.5</v>
      </c>
      <c r="L9" s="241" t="s">
        <v>118</v>
      </c>
      <c r="M9" s="241" t="s">
        <v>118</v>
      </c>
      <c r="N9" s="241" t="s">
        <v>118</v>
      </c>
      <c r="O9" s="241"/>
      <c r="P9" s="237" t="s">
        <v>1022</v>
      </c>
      <c r="Q9" s="237" t="s">
        <v>1175</v>
      </c>
      <c r="R9" s="237" t="s">
        <v>1175</v>
      </c>
      <c r="S9" s="21" t="s">
        <v>261</v>
      </c>
      <c r="T9" s="21" t="s">
        <v>182</v>
      </c>
    </row>
    <row r="10" spans="1:20" ht="15.75" customHeight="1" outlineLevel="2">
      <c r="A10" s="237" t="s">
        <v>927</v>
      </c>
      <c r="B10" s="237" t="s">
        <v>671</v>
      </c>
      <c r="C10" s="238" t="s">
        <v>941</v>
      </c>
      <c r="D10" s="238" t="s">
        <v>942</v>
      </c>
      <c r="E10" s="239" t="s">
        <v>943</v>
      </c>
      <c r="F10" s="239" t="s">
        <v>943</v>
      </c>
      <c r="G10" s="237" t="s">
        <v>119</v>
      </c>
      <c r="H10" s="240">
        <v>121882.36</v>
      </c>
      <c r="I10" s="241" t="s">
        <v>118</v>
      </c>
      <c r="J10" s="241">
        <v>9622615.709</v>
      </c>
      <c r="K10" s="241">
        <v>121882.36</v>
      </c>
      <c r="L10" s="241" t="s">
        <v>118</v>
      </c>
      <c r="M10" s="241" t="s">
        <v>118</v>
      </c>
      <c r="N10" s="241" t="s">
        <v>118</v>
      </c>
      <c r="O10" s="241"/>
      <c r="P10" s="237" t="s">
        <v>1022</v>
      </c>
      <c r="Q10" s="237" t="s">
        <v>1175</v>
      </c>
      <c r="R10" s="237" t="s">
        <v>1175</v>
      </c>
      <c r="S10" s="21" t="s">
        <v>261</v>
      </c>
      <c r="T10" s="21" t="s">
        <v>182</v>
      </c>
    </row>
    <row r="11" spans="1:20" ht="15.75" customHeight="1" outlineLevel="2">
      <c r="A11" s="237" t="s">
        <v>927</v>
      </c>
      <c r="B11" s="237" t="s">
        <v>671</v>
      </c>
      <c r="C11" s="238" t="s">
        <v>944</v>
      </c>
      <c r="D11" s="238" t="s">
        <v>945</v>
      </c>
      <c r="E11" s="239" t="s">
        <v>554</v>
      </c>
      <c r="F11" s="239" t="s">
        <v>554</v>
      </c>
      <c r="G11" s="237" t="s">
        <v>119</v>
      </c>
      <c r="H11" s="240">
        <v>262329.11</v>
      </c>
      <c r="I11" s="241" t="s">
        <v>118</v>
      </c>
      <c r="J11" s="241">
        <v>20966653.692</v>
      </c>
      <c r="K11" s="241">
        <v>262329.11</v>
      </c>
      <c r="L11" s="241" t="s">
        <v>118</v>
      </c>
      <c r="M11" s="241" t="s">
        <v>118</v>
      </c>
      <c r="N11" s="241" t="s">
        <v>118</v>
      </c>
      <c r="O11" s="241"/>
      <c r="P11" s="237" t="s">
        <v>1022</v>
      </c>
      <c r="Q11" s="237" t="s">
        <v>1175</v>
      </c>
      <c r="R11" s="237" t="s">
        <v>1175</v>
      </c>
      <c r="S11" s="21" t="s">
        <v>261</v>
      </c>
      <c r="T11" s="21" t="s">
        <v>182</v>
      </c>
    </row>
    <row r="12" spans="1:20" ht="15.75" customHeight="1" outlineLevel="2">
      <c r="A12" s="237" t="s">
        <v>927</v>
      </c>
      <c r="B12" s="237" t="s">
        <v>671</v>
      </c>
      <c r="C12" s="238" t="s">
        <v>946</v>
      </c>
      <c r="D12" s="238" t="s">
        <v>947</v>
      </c>
      <c r="E12" s="239" t="s">
        <v>567</v>
      </c>
      <c r="F12" s="239" t="s">
        <v>567</v>
      </c>
      <c r="G12" s="237" t="s">
        <v>119</v>
      </c>
      <c r="H12" s="240">
        <v>364377.46</v>
      </c>
      <c r="I12" s="241" t="s">
        <v>118</v>
      </c>
      <c r="J12" s="241">
        <v>29314168.534</v>
      </c>
      <c r="K12" s="241">
        <v>364377.46</v>
      </c>
      <c r="L12" s="241" t="s">
        <v>118</v>
      </c>
      <c r="M12" s="241" t="s">
        <v>118</v>
      </c>
      <c r="N12" s="241" t="s">
        <v>118</v>
      </c>
      <c r="O12" s="241"/>
      <c r="P12" s="237" t="s">
        <v>1022</v>
      </c>
      <c r="Q12" s="237" t="s">
        <v>1175</v>
      </c>
      <c r="R12" s="237" t="s">
        <v>1175</v>
      </c>
      <c r="S12" s="21" t="s">
        <v>261</v>
      </c>
      <c r="T12" s="21" t="s">
        <v>182</v>
      </c>
    </row>
    <row r="13" spans="1:20" ht="15.75" customHeight="1" outlineLevel="2">
      <c r="A13" s="237" t="s">
        <v>927</v>
      </c>
      <c r="B13" s="237" t="s">
        <v>671</v>
      </c>
      <c r="C13" s="238" t="s">
        <v>1098</v>
      </c>
      <c r="D13" s="238" t="s">
        <v>1099</v>
      </c>
      <c r="E13" s="239" t="s">
        <v>386</v>
      </c>
      <c r="F13" s="239" t="s">
        <v>386</v>
      </c>
      <c r="G13" s="237" t="s">
        <v>119</v>
      </c>
      <c r="H13" s="240">
        <v>18109</v>
      </c>
      <c r="I13" s="241" t="s">
        <v>118</v>
      </c>
      <c r="J13" s="241">
        <v>1457321.696</v>
      </c>
      <c r="K13" s="241">
        <v>18109</v>
      </c>
      <c r="L13" s="241" t="s">
        <v>118</v>
      </c>
      <c r="M13" s="241" t="s">
        <v>118</v>
      </c>
      <c r="N13" s="241" t="s">
        <v>118</v>
      </c>
      <c r="O13" s="241"/>
      <c r="P13" s="237" t="s">
        <v>1022</v>
      </c>
      <c r="Q13" s="237" t="s">
        <v>1175</v>
      </c>
      <c r="R13" s="237" t="s">
        <v>1175</v>
      </c>
      <c r="S13" s="21" t="s">
        <v>261</v>
      </c>
      <c r="T13" s="21" t="s">
        <v>182</v>
      </c>
    </row>
    <row r="14" spans="1:20" ht="15.75" customHeight="1" outlineLevel="2">
      <c r="A14" s="237" t="s">
        <v>927</v>
      </c>
      <c r="B14" s="237" t="s">
        <v>671</v>
      </c>
      <c r="C14" s="238" t="s">
        <v>1100</v>
      </c>
      <c r="D14" s="238" t="s">
        <v>1101</v>
      </c>
      <c r="E14" s="239" t="s">
        <v>31</v>
      </c>
      <c r="F14" s="239" t="s">
        <v>31</v>
      </c>
      <c r="G14" s="237" t="s">
        <v>119</v>
      </c>
      <c r="H14" s="240">
        <v>112652.27</v>
      </c>
      <c r="I14" s="241" t="s">
        <v>118</v>
      </c>
      <c r="J14" s="241">
        <v>9124833.14</v>
      </c>
      <c r="K14" s="241">
        <v>112652.27</v>
      </c>
      <c r="L14" s="241" t="s">
        <v>118</v>
      </c>
      <c r="M14" s="241" t="s">
        <v>118</v>
      </c>
      <c r="N14" s="241" t="s">
        <v>118</v>
      </c>
      <c r="O14" s="241"/>
      <c r="P14" s="237" t="s">
        <v>1022</v>
      </c>
      <c r="Q14" s="237" t="s">
        <v>1175</v>
      </c>
      <c r="R14" s="237" t="s">
        <v>1175</v>
      </c>
      <c r="S14" s="21" t="s">
        <v>261</v>
      </c>
      <c r="T14" s="21" t="s">
        <v>182</v>
      </c>
    </row>
    <row r="15" spans="1:20" ht="15.75" customHeight="1" outlineLevel="2">
      <c r="A15" s="237" t="s">
        <v>927</v>
      </c>
      <c r="B15" s="237" t="s">
        <v>671</v>
      </c>
      <c r="C15" s="238" t="s">
        <v>32</v>
      </c>
      <c r="D15" s="238" t="s">
        <v>33</v>
      </c>
      <c r="E15" s="239" t="s">
        <v>135</v>
      </c>
      <c r="F15" s="239" t="s">
        <v>135</v>
      </c>
      <c r="G15" s="237" t="s">
        <v>119</v>
      </c>
      <c r="H15" s="240">
        <v>277502.97</v>
      </c>
      <c r="I15" s="241" t="s">
        <v>118</v>
      </c>
      <c r="J15" s="241">
        <v>22599838.913</v>
      </c>
      <c r="K15" s="241">
        <v>277502.97</v>
      </c>
      <c r="L15" s="241" t="s">
        <v>118</v>
      </c>
      <c r="M15" s="241" t="s">
        <v>118</v>
      </c>
      <c r="N15" s="241" t="s">
        <v>118</v>
      </c>
      <c r="O15" s="241"/>
      <c r="P15" s="237" t="s">
        <v>1022</v>
      </c>
      <c r="Q15" s="237" t="s">
        <v>1175</v>
      </c>
      <c r="R15" s="237" t="s">
        <v>1175</v>
      </c>
      <c r="S15" s="21" t="s">
        <v>261</v>
      </c>
      <c r="T15" s="21" t="s">
        <v>182</v>
      </c>
    </row>
    <row r="16" spans="1:20" ht="15.75" customHeight="1" outlineLevel="1">
      <c r="A16" s="237"/>
      <c r="B16" s="237"/>
      <c r="C16" s="238"/>
      <c r="D16" s="238"/>
      <c r="E16" s="239"/>
      <c r="F16" s="239"/>
      <c r="G16" s="237"/>
      <c r="H16" s="240"/>
      <c r="I16" s="241">
        <f aca="true" t="shared" si="0" ref="I16:O16">SUBTOTAL(9,I3:I15)</f>
        <v>425090456.251</v>
      </c>
      <c r="J16" s="241">
        <f t="shared" si="0"/>
        <v>174290907.19599998</v>
      </c>
      <c r="K16" s="241">
        <f t="shared" si="0"/>
        <v>2202462.37</v>
      </c>
      <c r="L16" s="241">
        <f t="shared" si="0"/>
        <v>425090456.251</v>
      </c>
      <c r="M16" s="241">
        <f t="shared" si="0"/>
        <v>28948655756.025</v>
      </c>
      <c r="N16" s="241">
        <f t="shared" si="0"/>
        <v>34619362217.115</v>
      </c>
      <c r="O16" s="241">
        <f t="shared" si="0"/>
        <v>425090456.251</v>
      </c>
      <c r="P16" s="237"/>
      <c r="Q16" s="237"/>
      <c r="R16" s="242" t="s">
        <v>1186</v>
      </c>
      <c r="S16" s="21"/>
      <c r="T16" s="21"/>
    </row>
    <row r="17" spans="1:20" ht="15.75" customHeight="1" outlineLevel="2">
      <c r="A17" s="237" t="s">
        <v>180</v>
      </c>
      <c r="B17" s="237" t="s">
        <v>120</v>
      </c>
      <c r="C17" s="238" t="s">
        <v>188</v>
      </c>
      <c r="D17" s="238" t="s">
        <v>189</v>
      </c>
      <c r="E17" s="239" t="s">
        <v>190</v>
      </c>
      <c r="F17" s="239" t="s">
        <v>156</v>
      </c>
      <c r="G17" s="237" t="s">
        <v>177</v>
      </c>
      <c r="H17" s="240">
        <v>40065000</v>
      </c>
      <c r="I17" s="241">
        <v>26280312.746</v>
      </c>
      <c r="J17" s="241">
        <v>666297736.86</v>
      </c>
      <c r="K17" s="241">
        <v>8662972.12</v>
      </c>
      <c r="L17" s="241">
        <v>16529949.486</v>
      </c>
      <c r="M17" s="241">
        <v>1789689031.24</v>
      </c>
      <c r="N17" s="241">
        <v>1346198909.633</v>
      </c>
      <c r="O17" s="241">
        <v>10649162.42</v>
      </c>
      <c r="P17" s="237" t="s">
        <v>1023</v>
      </c>
      <c r="Q17" s="237" t="s">
        <v>1024</v>
      </c>
      <c r="R17" s="237" t="s">
        <v>191</v>
      </c>
      <c r="S17" s="21" t="s">
        <v>261</v>
      </c>
      <c r="T17" s="21" t="s">
        <v>182</v>
      </c>
    </row>
    <row r="18" spans="1:20" ht="15.75" customHeight="1" outlineLevel="2">
      <c r="A18" s="237" t="s">
        <v>180</v>
      </c>
      <c r="B18" s="237" t="s">
        <v>120</v>
      </c>
      <c r="C18" s="238" t="s">
        <v>266</v>
      </c>
      <c r="D18" s="238" t="s">
        <v>267</v>
      </c>
      <c r="E18" s="239" t="s">
        <v>253</v>
      </c>
      <c r="F18" s="239" t="s">
        <v>268</v>
      </c>
      <c r="G18" s="237" t="s">
        <v>177</v>
      </c>
      <c r="H18" s="240">
        <v>27207000</v>
      </c>
      <c r="I18" s="241">
        <v>34042853.619</v>
      </c>
      <c r="J18" s="241">
        <v>286044271.99</v>
      </c>
      <c r="K18" s="241">
        <v>3692051.56</v>
      </c>
      <c r="L18" s="241">
        <v>28826093.722</v>
      </c>
      <c r="M18" s="241">
        <v>2318317985.904</v>
      </c>
      <c r="N18" s="241">
        <v>2347596764.875</v>
      </c>
      <c r="O18" s="241">
        <v>18570761.77</v>
      </c>
      <c r="P18" s="237" t="s">
        <v>1023</v>
      </c>
      <c r="Q18" s="237" t="s">
        <v>1024</v>
      </c>
      <c r="R18" s="237" t="s">
        <v>191</v>
      </c>
      <c r="S18" s="21" t="s">
        <v>261</v>
      </c>
      <c r="T18" s="21" t="s">
        <v>137</v>
      </c>
    </row>
    <row r="19" spans="1:20" ht="15.75" customHeight="1" outlineLevel="2">
      <c r="A19" s="237" t="s">
        <v>180</v>
      </c>
      <c r="B19" s="237" t="s">
        <v>120</v>
      </c>
      <c r="C19" s="238" t="s">
        <v>279</v>
      </c>
      <c r="D19" s="238" t="s">
        <v>280</v>
      </c>
      <c r="E19" s="239" t="s">
        <v>281</v>
      </c>
      <c r="F19" s="239" t="s">
        <v>282</v>
      </c>
      <c r="G19" s="237" t="s">
        <v>177</v>
      </c>
      <c r="H19" s="240">
        <v>20164789.04</v>
      </c>
      <c r="I19" s="241">
        <v>27150033.531</v>
      </c>
      <c r="J19" s="241">
        <v>165062850.99</v>
      </c>
      <c r="K19" s="241">
        <v>2111314.76</v>
      </c>
      <c r="L19" s="241">
        <v>23808823.239</v>
      </c>
      <c r="M19" s="241">
        <v>1848917007.889</v>
      </c>
      <c r="N19" s="241">
        <v>1938990310.273</v>
      </c>
      <c r="O19" s="241">
        <v>15338463.43</v>
      </c>
      <c r="P19" s="237" t="s">
        <v>1023</v>
      </c>
      <c r="Q19" s="237" t="s">
        <v>1024</v>
      </c>
      <c r="R19" s="237" t="s">
        <v>191</v>
      </c>
      <c r="S19" s="21" t="s">
        <v>261</v>
      </c>
      <c r="T19" s="21" t="s">
        <v>182</v>
      </c>
    </row>
    <row r="20" spans="1:20" ht="15.75" customHeight="1" outlineLevel="2">
      <c r="A20" s="237" t="s">
        <v>180</v>
      </c>
      <c r="B20" s="237" t="s">
        <v>120</v>
      </c>
      <c r="C20" s="238" t="s">
        <v>337</v>
      </c>
      <c r="D20" s="238" t="s">
        <v>338</v>
      </c>
      <c r="E20" s="239" t="s">
        <v>48</v>
      </c>
      <c r="F20" s="239" t="s">
        <v>339</v>
      </c>
      <c r="G20" s="237" t="s">
        <v>199</v>
      </c>
      <c r="H20" s="240">
        <v>25637827000</v>
      </c>
      <c r="I20" s="241">
        <v>236851499.767</v>
      </c>
      <c r="J20" s="241">
        <v>132703253.21</v>
      </c>
      <c r="K20" s="241">
        <v>1646000</v>
      </c>
      <c r="L20" s="241">
        <v>264358691.648</v>
      </c>
      <c r="M20" s="241">
        <v>16129584730.114</v>
      </c>
      <c r="N20" s="241">
        <v>21529369024.502</v>
      </c>
      <c r="O20" s="241">
        <v>25370503619</v>
      </c>
      <c r="P20" s="237" t="s">
        <v>1023</v>
      </c>
      <c r="Q20" s="237" t="s">
        <v>1024</v>
      </c>
      <c r="R20" s="237" t="s">
        <v>191</v>
      </c>
      <c r="S20" s="21" t="s">
        <v>261</v>
      </c>
      <c r="T20" s="21" t="s">
        <v>182</v>
      </c>
    </row>
    <row r="21" spans="1:20" ht="15.75" customHeight="1" outlineLevel="2">
      <c r="A21" s="237" t="s">
        <v>180</v>
      </c>
      <c r="B21" s="237" t="s">
        <v>120</v>
      </c>
      <c r="C21" s="238" t="s">
        <v>341</v>
      </c>
      <c r="D21" s="238" t="s">
        <v>342</v>
      </c>
      <c r="E21" s="239" t="s">
        <v>48</v>
      </c>
      <c r="F21" s="239" t="s">
        <v>339</v>
      </c>
      <c r="G21" s="237" t="s">
        <v>177</v>
      </c>
      <c r="H21" s="240">
        <v>6743000</v>
      </c>
      <c r="I21" s="241">
        <v>10965062.057</v>
      </c>
      <c r="J21" s="241">
        <v>37241435.71</v>
      </c>
      <c r="K21" s="241">
        <v>459770.85</v>
      </c>
      <c r="L21" s="241">
        <v>10005674.642</v>
      </c>
      <c r="M21" s="241">
        <v>746720614.77</v>
      </c>
      <c r="N21" s="241">
        <v>814862036.022</v>
      </c>
      <c r="O21" s="241">
        <v>6446000</v>
      </c>
      <c r="P21" s="237" t="s">
        <v>1023</v>
      </c>
      <c r="Q21" s="237" t="s">
        <v>1024</v>
      </c>
      <c r="R21" s="237" t="s">
        <v>191</v>
      </c>
      <c r="S21" s="21" t="s">
        <v>261</v>
      </c>
      <c r="T21" s="21" t="s">
        <v>182</v>
      </c>
    </row>
    <row r="22" spans="1:20" ht="15.75" customHeight="1" outlineLevel="2">
      <c r="A22" s="237" t="s">
        <v>677</v>
      </c>
      <c r="B22" s="237" t="s">
        <v>671</v>
      </c>
      <c r="C22" s="238" t="s">
        <v>681</v>
      </c>
      <c r="D22" s="238" t="s">
        <v>682</v>
      </c>
      <c r="E22" s="239" t="s">
        <v>461</v>
      </c>
      <c r="F22" s="239" t="s">
        <v>156</v>
      </c>
      <c r="G22" s="237" t="s">
        <v>680</v>
      </c>
      <c r="H22" s="240">
        <v>231452</v>
      </c>
      <c r="I22" s="241">
        <v>126002.236</v>
      </c>
      <c r="J22" s="241" t="s">
        <v>118</v>
      </c>
      <c r="K22" s="241" t="s">
        <v>118</v>
      </c>
      <c r="L22" s="241">
        <v>106731.382</v>
      </c>
      <c r="M22" s="241">
        <v>8580750.978</v>
      </c>
      <c r="N22" s="241">
        <v>8692202.644</v>
      </c>
      <c r="O22" s="241">
        <v>131272.84</v>
      </c>
      <c r="P22" s="237" t="s">
        <v>1023</v>
      </c>
      <c r="Q22" s="237" t="s">
        <v>1024</v>
      </c>
      <c r="R22" s="237" t="s">
        <v>191</v>
      </c>
      <c r="S22" s="21" t="s">
        <v>856</v>
      </c>
      <c r="T22" s="21" t="s">
        <v>137</v>
      </c>
    </row>
    <row r="23" spans="1:20" ht="15.75" customHeight="1" outlineLevel="2">
      <c r="A23" s="237" t="s">
        <v>677</v>
      </c>
      <c r="B23" s="237" t="s">
        <v>671</v>
      </c>
      <c r="C23" s="238" t="s">
        <v>678</v>
      </c>
      <c r="D23" s="238" t="s">
        <v>679</v>
      </c>
      <c r="E23" s="239" t="s">
        <v>57</v>
      </c>
      <c r="F23" s="239" t="s">
        <v>393</v>
      </c>
      <c r="G23" s="237" t="s">
        <v>680</v>
      </c>
      <c r="H23" s="240">
        <v>1000000</v>
      </c>
      <c r="I23" s="241">
        <v>959850.002</v>
      </c>
      <c r="J23" s="241">
        <v>16309149.346</v>
      </c>
      <c r="K23" s="241">
        <v>202661.078</v>
      </c>
      <c r="L23" s="241">
        <v>578212.702</v>
      </c>
      <c r="M23" s="241">
        <v>65365775.416</v>
      </c>
      <c r="N23" s="241">
        <v>47089636.311</v>
      </c>
      <c r="O23" s="241">
        <v>711165</v>
      </c>
      <c r="P23" s="237" t="s">
        <v>1023</v>
      </c>
      <c r="Q23" s="237" t="s">
        <v>1024</v>
      </c>
      <c r="R23" s="237" t="s">
        <v>191</v>
      </c>
      <c r="S23" s="21" t="s">
        <v>856</v>
      </c>
      <c r="T23" s="21" t="s">
        <v>137</v>
      </c>
    </row>
    <row r="24" spans="1:20" ht="15.75" customHeight="1" outlineLevel="2">
      <c r="A24" s="237" t="s">
        <v>677</v>
      </c>
      <c r="B24" s="237" t="s">
        <v>671</v>
      </c>
      <c r="C24" s="238" t="s">
        <v>683</v>
      </c>
      <c r="D24" s="238" t="s">
        <v>684</v>
      </c>
      <c r="E24" s="239" t="s">
        <v>685</v>
      </c>
      <c r="F24" s="239" t="s">
        <v>375</v>
      </c>
      <c r="G24" s="237" t="s">
        <v>680</v>
      </c>
      <c r="H24" s="240">
        <v>157148</v>
      </c>
      <c r="I24" s="241">
        <v>146719.59</v>
      </c>
      <c r="J24" s="241" t="s">
        <v>118</v>
      </c>
      <c r="K24" s="241" t="s">
        <v>118</v>
      </c>
      <c r="L24" s="241">
        <v>124280.213</v>
      </c>
      <c r="M24" s="241">
        <v>9991602.606</v>
      </c>
      <c r="N24" s="241">
        <v>10121379.214</v>
      </c>
      <c r="O24" s="241">
        <v>152856.79</v>
      </c>
      <c r="P24" s="237" t="s">
        <v>1023</v>
      </c>
      <c r="Q24" s="237" t="s">
        <v>1024</v>
      </c>
      <c r="R24" s="237" t="s">
        <v>191</v>
      </c>
      <c r="S24" s="21" t="s">
        <v>691</v>
      </c>
      <c r="T24" s="21" t="s">
        <v>137</v>
      </c>
    </row>
    <row r="25" spans="1:20" ht="15.75" customHeight="1" outlineLevel="2">
      <c r="A25" s="237" t="s">
        <v>677</v>
      </c>
      <c r="B25" s="237" t="s">
        <v>671</v>
      </c>
      <c r="C25" s="238" t="s">
        <v>686</v>
      </c>
      <c r="D25" s="238" t="s">
        <v>687</v>
      </c>
      <c r="E25" s="239" t="s">
        <v>688</v>
      </c>
      <c r="F25" s="239" t="s">
        <v>123</v>
      </c>
      <c r="G25" s="237" t="s">
        <v>680</v>
      </c>
      <c r="H25" s="240">
        <v>81575</v>
      </c>
      <c r="I25" s="241">
        <v>39579.424</v>
      </c>
      <c r="J25" s="241" t="s">
        <v>118</v>
      </c>
      <c r="K25" s="241" t="s">
        <v>118</v>
      </c>
      <c r="L25" s="241">
        <v>33526.125</v>
      </c>
      <c r="M25" s="241">
        <v>2695358.403</v>
      </c>
      <c r="N25" s="241">
        <v>2730367.248</v>
      </c>
      <c r="O25" s="241">
        <v>41235.01</v>
      </c>
      <c r="P25" s="237" t="s">
        <v>1023</v>
      </c>
      <c r="Q25" s="237" t="s">
        <v>1024</v>
      </c>
      <c r="R25" s="237" t="s">
        <v>191</v>
      </c>
      <c r="S25" s="21" t="s">
        <v>691</v>
      </c>
      <c r="T25" s="21" t="s">
        <v>182</v>
      </c>
    </row>
    <row r="26" spans="1:20" ht="15.75" customHeight="1" outlineLevel="2">
      <c r="A26" s="237" t="s">
        <v>711</v>
      </c>
      <c r="B26" s="237" t="s">
        <v>671</v>
      </c>
      <c r="C26" s="238">
        <v>11705</v>
      </c>
      <c r="D26" s="238" t="s">
        <v>712</v>
      </c>
      <c r="E26" s="239" t="s">
        <v>713</v>
      </c>
      <c r="F26" s="239" t="s">
        <v>175</v>
      </c>
      <c r="G26" s="237" t="s">
        <v>147</v>
      </c>
      <c r="H26" s="240">
        <v>22900000</v>
      </c>
      <c r="I26" s="241">
        <v>26029165.718</v>
      </c>
      <c r="J26" s="241">
        <v>221153612.431</v>
      </c>
      <c r="K26" s="241">
        <v>2791544.548</v>
      </c>
      <c r="L26" s="241">
        <v>20515217.744</v>
      </c>
      <c r="M26" s="241">
        <v>1772585921.209</v>
      </c>
      <c r="N26" s="241">
        <v>1670759113.995</v>
      </c>
      <c r="O26" s="241">
        <v>14526104.78</v>
      </c>
      <c r="P26" s="237" t="s">
        <v>1023</v>
      </c>
      <c r="Q26" s="237" t="s">
        <v>1024</v>
      </c>
      <c r="R26" s="237" t="s">
        <v>191</v>
      </c>
      <c r="S26" s="21" t="s">
        <v>60</v>
      </c>
      <c r="T26" s="21" t="s">
        <v>137</v>
      </c>
    </row>
    <row r="27" spans="1:20" ht="15.75" customHeight="1" outlineLevel="2">
      <c r="A27" s="237" t="s">
        <v>422</v>
      </c>
      <c r="B27" s="237" t="s">
        <v>120</v>
      </c>
      <c r="C27" s="238" t="s">
        <v>498</v>
      </c>
      <c r="D27" s="238" t="s">
        <v>499</v>
      </c>
      <c r="E27" s="239" t="s">
        <v>500</v>
      </c>
      <c r="F27" s="239" t="s">
        <v>346</v>
      </c>
      <c r="G27" s="237" t="s">
        <v>177</v>
      </c>
      <c r="H27" s="240">
        <v>15800000</v>
      </c>
      <c r="I27" s="241" t="s">
        <v>118</v>
      </c>
      <c r="J27" s="241">
        <v>151566329.95</v>
      </c>
      <c r="K27" s="241">
        <v>1924621.17</v>
      </c>
      <c r="L27" s="241">
        <v>22533733.249</v>
      </c>
      <c r="M27" s="241" t="s">
        <v>118</v>
      </c>
      <c r="N27" s="241">
        <v>1835146995.125</v>
      </c>
      <c r="O27" s="241">
        <v>14517006.57</v>
      </c>
      <c r="P27" s="237" t="s">
        <v>1023</v>
      </c>
      <c r="Q27" s="237" t="s">
        <v>1024</v>
      </c>
      <c r="R27" s="237" t="s">
        <v>191</v>
      </c>
      <c r="S27" s="21" t="s">
        <v>762</v>
      </c>
      <c r="T27" s="21" t="s">
        <v>182</v>
      </c>
    </row>
    <row r="28" spans="1:20" ht="15.75" customHeight="1" outlineLevel="2">
      <c r="A28" s="237" t="s">
        <v>422</v>
      </c>
      <c r="B28" s="237" t="s">
        <v>120</v>
      </c>
      <c r="C28" s="238" t="s">
        <v>50</v>
      </c>
      <c r="D28" s="238" t="s">
        <v>51</v>
      </c>
      <c r="E28" s="239" t="s">
        <v>52</v>
      </c>
      <c r="F28" s="239" t="s">
        <v>224</v>
      </c>
      <c r="G28" s="237" t="s">
        <v>119</v>
      </c>
      <c r="H28" s="240">
        <v>607000</v>
      </c>
      <c r="I28" s="241">
        <v>52155.03</v>
      </c>
      <c r="J28" s="241">
        <v>0</v>
      </c>
      <c r="K28" s="241">
        <v>0</v>
      </c>
      <c r="L28" s="241">
        <v>52155.03</v>
      </c>
      <c r="M28" s="241">
        <v>3551757.014</v>
      </c>
      <c r="N28" s="241">
        <v>4247505.086</v>
      </c>
      <c r="O28" s="241">
        <v>52155.03</v>
      </c>
      <c r="P28" s="237" t="s">
        <v>1023</v>
      </c>
      <c r="Q28" s="237" t="s">
        <v>1024</v>
      </c>
      <c r="R28" s="237" t="s">
        <v>191</v>
      </c>
      <c r="S28" s="21" t="s">
        <v>762</v>
      </c>
      <c r="T28" s="21" t="s">
        <v>137</v>
      </c>
    </row>
    <row r="29" spans="1:20" ht="15.75" customHeight="1" outlineLevel="2">
      <c r="A29" s="237" t="s">
        <v>512</v>
      </c>
      <c r="B29" s="237" t="s">
        <v>120</v>
      </c>
      <c r="C29" s="238" t="s">
        <v>520</v>
      </c>
      <c r="D29" s="238" t="s">
        <v>521</v>
      </c>
      <c r="E29" s="239" t="s">
        <v>522</v>
      </c>
      <c r="F29" s="239" t="s">
        <v>523</v>
      </c>
      <c r="G29" s="237" t="s">
        <v>177</v>
      </c>
      <c r="H29" s="240">
        <v>5650000</v>
      </c>
      <c r="I29" s="241">
        <v>5540259.112</v>
      </c>
      <c r="J29" s="241">
        <v>74102093.46</v>
      </c>
      <c r="K29" s="241">
        <v>948500</v>
      </c>
      <c r="L29" s="241">
        <v>4329957.145</v>
      </c>
      <c r="M29" s="241">
        <v>377291589.321</v>
      </c>
      <c r="N29" s="241">
        <v>352631663.653</v>
      </c>
      <c r="O29" s="241">
        <v>2789507.43</v>
      </c>
      <c r="P29" s="237" t="s">
        <v>1023</v>
      </c>
      <c r="Q29" s="237" t="s">
        <v>1024</v>
      </c>
      <c r="R29" s="237" t="s">
        <v>191</v>
      </c>
      <c r="S29" s="21" t="s">
        <v>450</v>
      </c>
      <c r="T29" s="21" t="s">
        <v>182</v>
      </c>
    </row>
    <row r="30" spans="1:20" ht="15.75" customHeight="1" outlineLevel="2">
      <c r="A30" s="237" t="s">
        <v>555</v>
      </c>
      <c r="B30" s="237" t="s">
        <v>120</v>
      </c>
      <c r="C30" s="238" t="s">
        <v>561</v>
      </c>
      <c r="D30" s="238" t="s">
        <v>562</v>
      </c>
      <c r="E30" s="239" t="s">
        <v>563</v>
      </c>
      <c r="F30" s="239" t="s">
        <v>224</v>
      </c>
      <c r="G30" s="237" t="s">
        <v>177</v>
      </c>
      <c r="H30" s="240">
        <v>11150000</v>
      </c>
      <c r="I30" s="241">
        <v>810524.768</v>
      </c>
      <c r="J30" s="241">
        <v>0</v>
      </c>
      <c r="K30" s="241">
        <v>0</v>
      </c>
      <c r="L30" s="241">
        <v>773685.454</v>
      </c>
      <c r="M30" s="241">
        <v>55196728.5</v>
      </c>
      <c r="N30" s="241">
        <v>63008935.146</v>
      </c>
      <c r="O30" s="241">
        <v>498434.8</v>
      </c>
      <c r="P30" s="237" t="s">
        <v>1023</v>
      </c>
      <c r="Q30" s="237" t="s">
        <v>1024</v>
      </c>
      <c r="R30" s="237" t="s">
        <v>191</v>
      </c>
      <c r="S30" s="21" t="s">
        <v>450</v>
      </c>
      <c r="T30" s="21" t="s">
        <v>182</v>
      </c>
    </row>
    <row r="31" spans="1:20" ht="15.75" customHeight="1" outlineLevel="2">
      <c r="A31" s="237" t="s">
        <v>555</v>
      </c>
      <c r="B31" s="237" t="s">
        <v>120</v>
      </c>
      <c r="C31" s="238" t="s">
        <v>568</v>
      </c>
      <c r="D31" s="238" t="s">
        <v>569</v>
      </c>
      <c r="E31" s="239" t="s">
        <v>570</v>
      </c>
      <c r="F31" s="239" t="s">
        <v>123</v>
      </c>
      <c r="G31" s="237" t="s">
        <v>177</v>
      </c>
      <c r="H31" s="240">
        <v>11150000</v>
      </c>
      <c r="I31" s="241">
        <v>10160321.631</v>
      </c>
      <c r="J31" s="241">
        <v>85304545.04</v>
      </c>
      <c r="K31" s="241">
        <v>1158607.81</v>
      </c>
      <c r="L31" s="241">
        <v>8557880.422</v>
      </c>
      <c r="M31" s="241">
        <v>691917799.942</v>
      </c>
      <c r="N31" s="241">
        <v>696953690.157</v>
      </c>
      <c r="O31" s="241">
        <v>5513281.13</v>
      </c>
      <c r="P31" s="237" t="s">
        <v>1023</v>
      </c>
      <c r="Q31" s="237" t="s">
        <v>1024</v>
      </c>
      <c r="R31" s="237" t="s">
        <v>191</v>
      </c>
      <c r="S31" s="21" t="s">
        <v>450</v>
      </c>
      <c r="T31" s="21" t="s">
        <v>182</v>
      </c>
    </row>
    <row r="32" spans="1:20" ht="15.75" customHeight="1" outlineLevel="2">
      <c r="A32" s="237" t="s">
        <v>604</v>
      </c>
      <c r="B32" s="237" t="s">
        <v>120</v>
      </c>
      <c r="C32" s="238" t="s">
        <v>600</v>
      </c>
      <c r="D32" s="238" t="s">
        <v>601</v>
      </c>
      <c r="E32" s="239" t="s">
        <v>602</v>
      </c>
      <c r="F32" s="239" t="s">
        <v>603</v>
      </c>
      <c r="G32" s="237" t="s">
        <v>199</v>
      </c>
      <c r="H32" s="240">
        <v>11382000000</v>
      </c>
      <c r="I32" s="241">
        <v>105608907.936</v>
      </c>
      <c r="J32" s="241">
        <v>695930877.06</v>
      </c>
      <c r="K32" s="241">
        <v>8650345.87</v>
      </c>
      <c r="L32" s="241">
        <v>109765642.031</v>
      </c>
      <c r="M32" s="241">
        <v>7191965558.512</v>
      </c>
      <c r="N32" s="241">
        <v>8939312714.681</v>
      </c>
      <c r="O32" s="241">
        <v>10534208658</v>
      </c>
      <c r="P32" s="237" t="s">
        <v>1023</v>
      </c>
      <c r="Q32" s="237" t="s">
        <v>1024</v>
      </c>
      <c r="R32" s="237" t="s">
        <v>191</v>
      </c>
      <c r="S32" s="21" t="s">
        <v>450</v>
      </c>
      <c r="T32" s="21" t="s">
        <v>182</v>
      </c>
    </row>
    <row r="33" spans="1:20" ht="15.75" customHeight="1" outlineLevel="2">
      <c r="A33" s="237" t="s">
        <v>658</v>
      </c>
      <c r="B33" s="237" t="s">
        <v>120</v>
      </c>
      <c r="C33" s="238" t="s">
        <v>662</v>
      </c>
      <c r="D33" s="238" t="s">
        <v>663</v>
      </c>
      <c r="E33" s="239" t="s">
        <v>664</v>
      </c>
      <c r="F33" s="239" t="s">
        <v>135</v>
      </c>
      <c r="G33" s="237" t="s">
        <v>119</v>
      </c>
      <c r="H33" s="240">
        <v>133000000</v>
      </c>
      <c r="I33" s="241">
        <v>53271628.5</v>
      </c>
      <c r="J33" s="241">
        <v>3998520263.69</v>
      </c>
      <c r="K33" s="241">
        <v>52449547.8</v>
      </c>
      <c r="L33" s="241">
        <v>822080.7</v>
      </c>
      <c r="M33" s="241">
        <v>3627797360.143</v>
      </c>
      <c r="N33" s="241">
        <v>66950243.428</v>
      </c>
      <c r="O33" s="241">
        <v>822080.7</v>
      </c>
      <c r="P33" s="237" t="s">
        <v>1083</v>
      </c>
      <c r="Q33" s="237" t="s">
        <v>1082</v>
      </c>
      <c r="R33" s="237" t="s">
        <v>191</v>
      </c>
      <c r="S33" s="21" t="s">
        <v>876</v>
      </c>
      <c r="T33" s="21" t="s">
        <v>137</v>
      </c>
    </row>
    <row r="34" spans="1:20" ht="15.75" customHeight="1" outlineLevel="2">
      <c r="A34" s="237" t="s">
        <v>658</v>
      </c>
      <c r="B34" s="237" t="s">
        <v>120</v>
      </c>
      <c r="C34" s="238" t="s">
        <v>665</v>
      </c>
      <c r="D34" s="238" t="s">
        <v>666</v>
      </c>
      <c r="E34" s="239" t="s">
        <v>667</v>
      </c>
      <c r="F34" s="239" t="s">
        <v>668</v>
      </c>
      <c r="G34" s="237" t="s">
        <v>119</v>
      </c>
      <c r="H34" s="240">
        <v>125000000</v>
      </c>
      <c r="I34" s="241" t="s">
        <v>118</v>
      </c>
      <c r="J34" s="241">
        <v>9896890734.97</v>
      </c>
      <c r="K34" s="241">
        <v>122777486.2</v>
      </c>
      <c r="L34" s="241">
        <v>2222513.8</v>
      </c>
      <c r="M34" s="241" t="s">
        <v>118</v>
      </c>
      <c r="N34" s="241">
        <v>181001500.136</v>
      </c>
      <c r="O34" s="241">
        <v>2222513.8</v>
      </c>
      <c r="P34" s="237" t="s">
        <v>1083</v>
      </c>
      <c r="Q34" s="237" t="s">
        <v>1082</v>
      </c>
      <c r="R34" s="237" t="s">
        <v>191</v>
      </c>
      <c r="S34" s="21" t="s">
        <v>376</v>
      </c>
      <c r="T34" s="21" t="s">
        <v>182</v>
      </c>
    </row>
    <row r="35" spans="1:20" ht="15.75" customHeight="1" outlineLevel="2">
      <c r="A35" s="237" t="s">
        <v>903</v>
      </c>
      <c r="B35" s="237" t="s">
        <v>671</v>
      </c>
      <c r="C35" s="238" t="s">
        <v>1159</v>
      </c>
      <c r="D35" s="238" t="s">
        <v>1160</v>
      </c>
      <c r="E35" s="239" t="s">
        <v>489</v>
      </c>
      <c r="F35" s="239" t="s">
        <v>123</v>
      </c>
      <c r="G35" s="237" t="s">
        <v>119</v>
      </c>
      <c r="H35" s="240">
        <v>2528000</v>
      </c>
      <c r="I35" s="241">
        <v>2144070</v>
      </c>
      <c r="J35" s="241" t="s">
        <v>118</v>
      </c>
      <c r="K35" s="241" t="s">
        <v>118</v>
      </c>
      <c r="L35" s="241">
        <v>2144070</v>
      </c>
      <c r="M35" s="241">
        <v>146011145.238</v>
      </c>
      <c r="N35" s="241">
        <v>174613037.901</v>
      </c>
      <c r="O35" s="241">
        <v>2144070</v>
      </c>
      <c r="P35" s="237" t="s">
        <v>1023</v>
      </c>
      <c r="Q35" s="237" t="s">
        <v>1024</v>
      </c>
      <c r="R35" s="237" t="s">
        <v>191</v>
      </c>
      <c r="S35" s="21" t="s">
        <v>376</v>
      </c>
      <c r="T35" s="21" t="s">
        <v>182</v>
      </c>
    </row>
    <row r="36" spans="1:20" ht="15.75" customHeight="1" outlineLevel="2">
      <c r="A36" s="237" t="s">
        <v>948</v>
      </c>
      <c r="B36" s="237" t="s">
        <v>671</v>
      </c>
      <c r="C36" s="238" t="s">
        <v>949</v>
      </c>
      <c r="D36" s="238" t="s">
        <v>950</v>
      </c>
      <c r="E36" s="239" t="s">
        <v>381</v>
      </c>
      <c r="F36" s="239" t="s">
        <v>386</v>
      </c>
      <c r="G36" s="237" t="s">
        <v>119</v>
      </c>
      <c r="H36" s="240">
        <v>18000000</v>
      </c>
      <c r="I36" s="241" t="s">
        <v>118</v>
      </c>
      <c r="J36" s="241" t="s">
        <v>118</v>
      </c>
      <c r="K36" s="241" t="s">
        <v>118</v>
      </c>
      <c r="L36" s="241">
        <v>18000000</v>
      </c>
      <c r="M36" s="241" t="s">
        <v>118</v>
      </c>
      <c r="N36" s="241">
        <v>1465919807.76</v>
      </c>
      <c r="O36" s="241">
        <v>18000000</v>
      </c>
      <c r="P36" s="237" t="s">
        <v>1019</v>
      </c>
      <c r="Q36" s="237" t="s">
        <v>1021</v>
      </c>
      <c r="R36" s="237" t="s">
        <v>191</v>
      </c>
      <c r="S36" s="21" t="s">
        <v>211</v>
      </c>
      <c r="T36" s="21" t="s">
        <v>182</v>
      </c>
    </row>
    <row r="37" spans="1:20" ht="15.75" customHeight="1" outlineLevel="1">
      <c r="A37" s="237"/>
      <c r="B37" s="237"/>
      <c r="C37" s="238"/>
      <c r="D37" s="238"/>
      <c r="E37" s="239"/>
      <c r="F37" s="239"/>
      <c r="G37" s="237"/>
      <c r="H37" s="240"/>
      <c r="I37" s="241">
        <f aca="true" t="shared" si="1" ref="I37:O37">SUBTOTAL(9,I17:I36)</f>
        <v>540178945.6669998</v>
      </c>
      <c r="J37" s="241">
        <f t="shared" si="1"/>
        <v>16427127154.706999</v>
      </c>
      <c r="K37" s="241">
        <f t="shared" si="1"/>
        <v>207475423.76599997</v>
      </c>
      <c r="L37" s="241">
        <f t="shared" si="1"/>
        <v>534088918.7340001</v>
      </c>
      <c r="M37" s="241">
        <f t="shared" si="1"/>
        <v>36786180717.199</v>
      </c>
      <c r="N37" s="241">
        <f t="shared" si="1"/>
        <v>43496195837.79001</v>
      </c>
      <c r="O37" s="241">
        <f t="shared" si="1"/>
        <v>36017838348.5</v>
      </c>
      <c r="P37" s="237"/>
      <c r="Q37" s="237"/>
      <c r="R37" s="243" t="s">
        <v>1198</v>
      </c>
      <c r="S37" s="21"/>
      <c r="T37" s="21"/>
    </row>
    <row r="38" spans="1:20" ht="15.75" customHeight="1" outlineLevel="2">
      <c r="A38" s="237" t="s">
        <v>180</v>
      </c>
      <c r="B38" s="237" t="s">
        <v>671</v>
      </c>
      <c r="C38" s="238" t="s">
        <v>672</v>
      </c>
      <c r="D38" s="238" t="s">
        <v>673</v>
      </c>
      <c r="E38" s="239" t="s">
        <v>291</v>
      </c>
      <c r="F38" s="239" t="s">
        <v>123</v>
      </c>
      <c r="G38" s="237" t="s">
        <v>119</v>
      </c>
      <c r="H38" s="240">
        <v>5000000</v>
      </c>
      <c r="I38" s="241">
        <v>2500000</v>
      </c>
      <c r="J38" s="241" t="s">
        <v>118</v>
      </c>
      <c r="K38" s="241" t="s">
        <v>118</v>
      </c>
      <c r="L38" s="241">
        <v>2500000</v>
      </c>
      <c r="M38" s="241">
        <v>170249974.625</v>
      </c>
      <c r="N38" s="241">
        <v>203599973.3</v>
      </c>
      <c r="O38" s="241">
        <v>2500000</v>
      </c>
      <c r="P38" s="237" t="s">
        <v>1020</v>
      </c>
      <c r="Q38" s="237" t="s">
        <v>273</v>
      </c>
      <c r="R38" s="237" t="s">
        <v>273</v>
      </c>
      <c r="S38" s="21" t="s">
        <v>453</v>
      </c>
      <c r="T38" s="21" t="s">
        <v>182</v>
      </c>
    </row>
    <row r="39" spans="1:20" ht="15.75" customHeight="1" outlineLevel="2">
      <c r="A39" s="237" t="s">
        <v>180</v>
      </c>
      <c r="B39" s="237" t="s">
        <v>120</v>
      </c>
      <c r="C39" s="238" t="s">
        <v>271</v>
      </c>
      <c r="D39" s="238" t="s">
        <v>272</v>
      </c>
      <c r="E39" s="239" t="s">
        <v>253</v>
      </c>
      <c r="F39" s="239" t="s">
        <v>135</v>
      </c>
      <c r="G39" s="237" t="s">
        <v>199</v>
      </c>
      <c r="H39" s="240">
        <v>7995750000</v>
      </c>
      <c r="I39" s="241">
        <v>14837856.715</v>
      </c>
      <c r="J39" s="241">
        <v>1367752995</v>
      </c>
      <c r="K39" s="241">
        <v>16676051.98</v>
      </c>
      <c r="L39" s="241" t="s">
        <v>118</v>
      </c>
      <c r="M39" s="241">
        <v>1010457891.662</v>
      </c>
      <c r="N39" s="241" t="s">
        <v>118</v>
      </c>
      <c r="O39" s="241"/>
      <c r="P39" s="237" t="s">
        <v>1020</v>
      </c>
      <c r="Q39" s="237" t="s">
        <v>273</v>
      </c>
      <c r="R39" s="237" t="s">
        <v>273</v>
      </c>
      <c r="S39" s="21" t="s">
        <v>453</v>
      </c>
      <c r="T39" s="21" t="s">
        <v>137</v>
      </c>
    </row>
    <row r="40" spans="1:20" ht="15.75" customHeight="1" outlineLevel="2">
      <c r="A40" s="237" t="s">
        <v>180</v>
      </c>
      <c r="B40" s="237" t="s">
        <v>120</v>
      </c>
      <c r="C40" s="238" t="s">
        <v>274</v>
      </c>
      <c r="D40" s="238" t="s">
        <v>272</v>
      </c>
      <c r="E40" s="239" t="s">
        <v>253</v>
      </c>
      <c r="F40" s="239" t="s">
        <v>135</v>
      </c>
      <c r="G40" s="237" t="s">
        <v>177</v>
      </c>
      <c r="H40" s="240">
        <v>49770000</v>
      </c>
      <c r="I40" s="241">
        <v>25468304.37</v>
      </c>
      <c r="J40" s="241">
        <v>2066574621.49</v>
      </c>
      <c r="K40" s="241">
        <v>25468304.37</v>
      </c>
      <c r="L40" s="241" t="s">
        <v>118</v>
      </c>
      <c r="M40" s="241">
        <v>1734391269.094</v>
      </c>
      <c r="N40" s="241" t="s">
        <v>118</v>
      </c>
      <c r="O40" s="241"/>
      <c r="P40" s="237" t="s">
        <v>1020</v>
      </c>
      <c r="Q40" s="237" t="s">
        <v>273</v>
      </c>
      <c r="R40" s="237" t="s">
        <v>273</v>
      </c>
      <c r="S40" s="21" t="s">
        <v>453</v>
      </c>
      <c r="T40" s="21" t="s">
        <v>182</v>
      </c>
    </row>
    <row r="41" spans="1:20" ht="15.75" customHeight="1" outlineLevel="2">
      <c r="A41" s="237" t="s">
        <v>180</v>
      </c>
      <c r="B41" s="237" t="s">
        <v>120</v>
      </c>
      <c r="C41" s="238" t="s">
        <v>289</v>
      </c>
      <c r="D41" s="238" t="s">
        <v>290</v>
      </c>
      <c r="E41" s="239" t="s">
        <v>291</v>
      </c>
      <c r="F41" s="239" t="s">
        <v>123</v>
      </c>
      <c r="G41" s="237" t="s">
        <v>119</v>
      </c>
      <c r="H41" s="240">
        <v>130000000</v>
      </c>
      <c r="I41" s="241">
        <v>20000000</v>
      </c>
      <c r="J41" s="241">
        <v>0</v>
      </c>
      <c r="K41" s="241">
        <v>0</v>
      </c>
      <c r="L41" s="241">
        <v>20000000</v>
      </c>
      <c r="M41" s="241">
        <v>1361999797</v>
      </c>
      <c r="N41" s="241">
        <v>1628799786.4</v>
      </c>
      <c r="O41" s="241">
        <v>20000000</v>
      </c>
      <c r="P41" s="237" t="s">
        <v>1020</v>
      </c>
      <c r="Q41" s="237" t="s">
        <v>273</v>
      </c>
      <c r="R41" s="237" t="s">
        <v>273</v>
      </c>
      <c r="S41" s="21" t="s">
        <v>453</v>
      </c>
      <c r="T41" s="21" t="s">
        <v>182</v>
      </c>
    </row>
    <row r="42" spans="1:20" ht="15.75" customHeight="1" outlineLevel="2">
      <c r="A42" s="237" t="s">
        <v>180</v>
      </c>
      <c r="B42" s="237" t="s">
        <v>120</v>
      </c>
      <c r="C42" s="238" t="s">
        <v>292</v>
      </c>
      <c r="D42" s="238" t="s">
        <v>293</v>
      </c>
      <c r="E42" s="239" t="s">
        <v>291</v>
      </c>
      <c r="F42" s="239" t="s">
        <v>123</v>
      </c>
      <c r="G42" s="237" t="s">
        <v>177</v>
      </c>
      <c r="H42" s="240">
        <v>45056000</v>
      </c>
      <c r="I42" s="241">
        <v>47906084.561</v>
      </c>
      <c r="J42" s="241">
        <v>0</v>
      </c>
      <c r="K42" s="241">
        <v>0</v>
      </c>
      <c r="L42" s="241">
        <v>45728696.086</v>
      </c>
      <c r="M42" s="241">
        <v>3262403872.329</v>
      </c>
      <c r="N42" s="241">
        <v>3724144520.821</v>
      </c>
      <c r="O42" s="241">
        <v>29460000</v>
      </c>
      <c r="P42" s="237" t="s">
        <v>1020</v>
      </c>
      <c r="Q42" s="237" t="s">
        <v>273</v>
      </c>
      <c r="R42" s="237" t="s">
        <v>273</v>
      </c>
      <c r="S42" s="21" t="s">
        <v>255</v>
      </c>
      <c r="T42" s="21" t="s">
        <v>182</v>
      </c>
    </row>
    <row r="43" spans="1:20" ht="15.75" customHeight="1" outlineLevel="2">
      <c r="A43" s="237" t="s">
        <v>180</v>
      </c>
      <c r="B43" s="237" t="s">
        <v>120</v>
      </c>
      <c r="C43" s="238" t="s">
        <v>320</v>
      </c>
      <c r="D43" s="238" t="s">
        <v>321</v>
      </c>
      <c r="E43" s="239" t="s">
        <v>322</v>
      </c>
      <c r="F43" s="239" t="s">
        <v>223</v>
      </c>
      <c r="G43" s="237" t="s">
        <v>119</v>
      </c>
      <c r="H43" s="240">
        <v>400000000</v>
      </c>
      <c r="I43" s="241">
        <v>200000000</v>
      </c>
      <c r="J43" s="241">
        <v>0</v>
      </c>
      <c r="K43" s="241">
        <v>0</v>
      </c>
      <c r="L43" s="241">
        <v>200000000</v>
      </c>
      <c r="M43" s="241">
        <v>13619997970</v>
      </c>
      <c r="N43" s="241">
        <v>16287997864</v>
      </c>
      <c r="O43" s="241">
        <v>200000000</v>
      </c>
      <c r="P43" s="237" t="s">
        <v>1020</v>
      </c>
      <c r="Q43" s="237" t="s">
        <v>273</v>
      </c>
      <c r="R43" s="237" t="s">
        <v>273</v>
      </c>
      <c r="S43" s="21" t="s">
        <v>255</v>
      </c>
      <c r="T43" s="21" t="s">
        <v>182</v>
      </c>
    </row>
    <row r="44" spans="1:20" ht="15.75" customHeight="1" outlineLevel="2">
      <c r="A44" s="237" t="s">
        <v>180</v>
      </c>
      <c r="B44" s="237" t="s">
        <v>120</v>
      </c>
      <c r="C44" s="238" t="s">
        <v>349</v>
      </c>
      <c r="D44" s="238" t="s">
        <v>350</v>
      </c>
      <c r="E44" s="239" t="s">
        <v>351</v>
      </c>
      <c r="F44" s="239" t="s">
        <v>135</v>
      </c>
      <c r="G44" s="237" t="s">
        <v>119</v>
      </c>
      <c r="H44" s="240">
        <v>400000000</v>
      </c>
      <c r="I44" s="241">
        <v>200000000</v>
      </c>
      <c r="J44" s="241">
        <v>0</v>
      </c>
      <c r="K44" s="241">
        <v>0</v>
      </c>
      <c r="L44" s="241">
        <v>200000000</v>
      </c>
      <c r="M44" s="241">
        <v>13619997970</v>
      </c>
      <c r="N44" s="241">
        <v>16287997864</v>
      </c>
      <c r="O44" s="241">
        <v>200000000</v>
      </c>
      <c r="P44" s="237" t="s">
        <v>1020</v>
      </c>
      <c r="Q44" s="237" t="s">
        <v>273</v>
      </c>
      <c r="R44" s="237" t="s">
        <v>273</v>
      </c>
      <c r="S44" s="21" t="s">
        <v>327</v>
      </c>
      <c r="T44" s="21" t="s">
        <v>182</v>
      </c>
    </row>
    <row r="45" spans="1:20" ht="15.75" customHeight="1" outlineLevel="2">
      <c r="A45" s="237" t="s">
        <v>180</v>
      </c>
      <c r="B45" s="237" t="s">
        <v>120</v>
      </c>
      <c r="C45" s="238" t="s">
        <v>373</v>
      </c>
      <c r="D45" s="238" t="s">
        <v>374</v>
      </c>
      <c r="E45" s="239" t="s">
        <v>375</v>
      </c>
      <c r="F45" s="239" t="s">
        <v>156</v>
      </c>
      <c r="G45" s="237" t="s">
        <v>119</v>
      </c>
      <c r="H45" s="240">
        <v>300000000</v>
      </c>
      <c r="I45" s="241" t="s">
        <v>118</v>
      </c>
      <c r="J45" s="241">
        <v>23425494435</v>
      </c>
      <c r="K45" s="241">
        <v>300000000</v>
      </c>
      <c r="L45" s="241" t="s">
        <v>118</v>
      </c>
      <c r="M45" s="241" t="s">
        <v>118</v>
      </c>
      <c r="N45" s="241" t="s">
        <v>118</v>
      </c>
      <c r="O45" s="241"/>
      <c r="P45" s="237" t="s">
        <v>1020</v>
      </c>
      <c r="Q45" s="237" t="s">
        <v>273</v>
      </c>
      <c r="R45" s="237" t="s">
        <v>273</v>
      </c>
      <c r="S45" s="21" t="s">
        <v>327</v>
      </c>
      <c r="T45" s="21" t="s">
        <v>182</v>
      </c>
    </row>
    <row r="46" spans="1:20" ht="15.75" customHeight="1" outlineLevel="2">
      <c r="A46" s="237" t="s">
        <v>180</v>
      </c>
      <c r="B46" s="237" t="s">
        <v>120</v>
      </c>
      <c r="C46" s="238" t="s">
        <v>377</v>
      </c>
      <c r="D46" s="238" t="s">
        <v>378</v>
      </c>
      <c r="E46" s="239" t="s">
        <v>375</v>
      </c>
      <c r="F46" s="239" t="s">
        <v>156</v>
      </c>
      <c r="G46" s="237" t="s">
        <v>177</v>
      </c>
      <c r="H46" s="240">
        <v>122888000</v>
      </c>
      <c r="I46" s="241" t="s">
        <v>118</v>
      </c>
      <c r="J46" s="241">
        <v>15072744942.96</v>
      </c>
      <c r="K46" s="241">
        <v>193030012.47</v>
      </c>
      <c r="L46" s="241" t="s">
        <v>118</v>
      </c>
      <c r="M46" s="241" t="s">
        <v>118</v>
      </c>
      <c r="N46" s="241" t="s">
        <v>118</v>
      </c>
      <c r="O46" s="241"/>
      <c r="P46" s="237" t="s">
        <v>1020</v>
      </c>
      <c r="Q46" s="237" t="s">
        <v>273</v>
      </c>
      <c r="R46" s="237" t="s">
        <v>273</v>
      </c>
      <c r="S46" s="21" t="s">
        <v>327</v>
      </c>
      <c r="T46" s="21" t="s">
        <v>182</v>
      </c>
    </row>
    <row r="47" spans="1:20" ht="15.75" customHeight="1" outlineLevel="2">
      <c r="A47" s="237" t="s">
        <v>180</v>
      </c>
      <c r="B47" s="237" t="s">
        <v>120</v>
      </c>
      <c r="C47" s="238" t="s">
        <v>379</v>
      </c>
      <c r="D47" s="238" t="s">
        <v>380</v>
      </c>
      <c r="E47" s="239" t="s">
        <v>381</v>
      </c>
      <c r="F47" s="239" t="s">
        <v>135</v>
      </c>
      <c r="G47" s="237" t="s">
        <v>119</v>
      </c>
      <c r="H47" s="240">
        <v>45000000</v>
      </c>
      <c r="I47" s="241" t="s">
        <v>118</v>
      </c>
      <c r="J47" s="241">
        <v>0</v>
      </c>
      <c r="K47" s="241">
        <v>0</v>
      </c>
      <c r="L47" s="241">
        <v>45000000</v>
      </c>
      <c r="M47" s="241" t="s">
        <v>118</v>
      </c>
      <c r="N47" s="241">
        <v>3664799519.4</v>
      </c>
      <c r="O47" s="241">
        <v>45000000</v>
      </c>
      <c r="P47" s="237" t="s">
        <v>1020</v>
      </c>
      <c r="Q47" s="237" t="s">
        <v>273</v>
      </c>
      <c r="R47" s="237" t="s">
        <v>273</v>
      </c>
      <c r="S47" s="21" t="s">
        <v>232</v>
      </c>
      <c r="T47" s="21" t="s">
        <v>182</v>
      </c>
    </row>
    <row r="48" spans="1:20" ht="15.75" customHeight="1" outlineLevel="2">
      <c r="A48" s="237" t="s">
        <v>180</v>
      </c>
      <c r="B48" s="237" t="s">
        <v>120</v>
      </c>
      <c r="C48" s="238" t="s">
        <v>382</v>
      </c>
      <c r="D48" s="238" t="s">
        <v>383</v>
      </c>
      <c r="E48" s="239" t="s">
        <v>381</v>
      </c>
      <c r="F48" s="239" t="s">
        <v>135</v>
      </c>
      <c r="G48" s="237" t="s">
        <v>177</v>
      </c>
      <c r="H48" s="240">
        <v>36955000</v>
      </c>
      <c r="I48" s="241" t="s">
        <v>118</v>
      </c>
      <c r="J48" s="241">
        <v>0</v>
      </c>
      <c r="K48" s="241">
        <v>0</v>
      </c>
      <c r="L48" s="241">
        <v>57362660.008</v>
      </c>
      <c r="M48" s="241" t="s">
        <v>118</v>
      </c>
      <c r="N48" s="241">
        <v>4671614418.43</v>
      </c>
      <c r="O48" s="241">
        <v>36955000</v>
      </c>
      <c r="P48" s="237" t="s">
        <v>1020</v>
      </c>
      <c r="Q48" s="237" t="s">
        <v>273</v>
      </c>
      <c r="R48" s="237" t="s">
        <v>273</v>
      </c>
      <c r="S48" s="21" t="s">
        <v>288</v>
      </c>
      <c r="T48" s="21" t="s">
        <v>182</v>
      </c>
    </row>
    <row r="49" spans="1:20" ht="15.75" customHeight="1" outlineLevel="2">
      <c r="A49" s="237" t="s">
        <v>180</v>
      </c>
      <c r="B49" s="237" t="s">
        <v>120</v>
      </c>
      <c r="C49" s="238" t="s">
        <v>384</v>
      </c>
      <c r="D49" s="238" t="s">
        <v>385</v>
      </c>
      <c r="E49" s="239" t="s">
        <v>381</v>
      </c>
      <c r="F49" s="239" t="s">
        <v>386</v>
      </c>
      <c r="G49" s="237" t="s">
        <v>177</v>
      </c>
      <c r="H49" s="240">
        <v>64938000</v>
      </c>
      <c r="I49" s="241" t="s">
        <v>118</v>
      </c>
      <c r="J49" s="241">
        <v>7891929396.75</v>
      </c>
      <c r="K49" s="241">
        <v>100230504.24</v>
      </c>
      <c r="L49" s="241" t="s">
        <v>118</v>
      </c>
      <c r="M49" s="241" t="s">
        <v>118</v>
      </c>
      <c r="N49" s="241" t="s">
        <v>118</v>
      </c>
      <c r="O49" s="241"/>
      <c r="P49" s="237" t="s">
        <v>1020</v>
      </c>
      <c r="Q49" s="237" t="s">
        <v>273</v>
      </c>
      <c r="R49" s="237" t="s">
        <v>273</v>
      </c>
      <c r="S49" s="21" t="s">
        <v>837</v>
      </c>
      <c r="T49" s="21" t="s">
        <v>137</v>
      </c>
    </row>
    <row r="50" spans="1:20" ht="15.75" customHeight="1" outlineLevel="2">
      <c r="A50" s="237" t="s">
        <v>180</v>
      </c>
      <c r="B50" s="237" t="s">
        <v>120</v>
      </c>
      <c r="C50" s="238" t="s">
        <v>388</v>
      </c>
      <c r="D50" s="238" t="s">
        <v>389</v>
      </c>
      <c r="E50" s="239" t="s">
        <v>381</v>
      </c>
      <c r="F50" s="239" t="s">
        <v>386</v>
      </c>
      <c r="G50" s="237" t="s">
        <v>177</v>
      </c>
      <c r="H50" s="240">
        <v>63730000</v>
      </c>
      <c r="I50" s="241" t="s">
        <v>118</v>
      </c>
      <c r="J50" s="241">
        <v>7570144581.81</v>
      </c>
      <c r="K50" s="241">
        <v>95973556.2</v>
      </c>
      <c r="L50" s="241" t="s">
        <v>118</v>
      </c>
      <c r="M50" s="241" t="s">
        <v>118</v>
      </c>
      <c r="N50" s="241" t="s">
        <v>118</v>
      </c>
      <c r="O50" s="241"/>
      <c r="P50" s="237" t="s">
        <v>1020</v>
      </c>
      <c r="Q50" s="237" t="s">
        <v>273</v>
      </c>
      <c r="R50" s="237" t="s">
        <v>273</v>
      </c>
      <c r="S50" s="21" t="s">
        <v>837</v>
      </c>
      <c r="T50" s="21" t="s">
        <v>137</v>
      </c>
    </row>
    <row r="51" spans="1:20" ht="15.75" customHeight="1" outlineLevel="2">
      <c r="A51" s="237" t="s">
        <v>180</v>
      </c>
      <c r="B51" s="237" t="s">
        <v>120</v>
      </c>
      <c r="C51" s="238" t="s">
        <v>1087</v>
      </c>
      <c r="D51" s="238" t="s">
        <v>1088</v>
      </c>
      <c r="E51" s="239" t="s">
        <v>1089</v>
      </c>
      <c r="F51" s="239" t="s">
        <v>135</v>
      </c>
      <c r="G51" s="237" t="s">
        <v>119</v>
      </c>
      <c r="H51" s="240">
        <v>350000000</v>
      </c>
      <c r="I51" s="241" t="s">
        <v>118</v>
      </c>
      <c r="J51" s="241">
        <v>28496090000</v>
      </c>
      <c r="K51" s="241">
        <v>350000000</v>
      </c>
      <c r="L51" s="241" t="s">
        <v>118</v>
      </c>
      <c r="M51" s="241" t="s">
        <v>118</v>
      </c>
      <c r="N51" s="241" t="s">
        <v>118</v>
      </c>
      <c r="O51" s="241"/>
      <c r="P51" s="237" t="s">
        <v>1020</v>
      </c>
      <c r="Q51" s="237" t="s">
        <v>273</v>
      </c>
      <c r="R51" s="237" t="s">
        <v>273</v>
      </c>
      <c r="S51" s="21" t="s">
        <v>819</v>
      </c>
      <c r="T51" s="21" t="s">
        <v>182</v>
      </c>
    </row>
    <row r="52" spans="1:20" ht="15.75" customHeight="1" outlineLevel="2">
      <c r="A52" s="237" t="s">
        <v>180</v>
      </c>
      <c r="B52" s="237" t="s">
        <v>120</v>
      </c>
      <c r="C52" s="238" t="s">
        <v>1090</v>
      </c>
      <c r="D52" s="238" t="s">
        <v>1091</v>
      </c>
      <c r="E52" s="239" t="s">
        <v>1089</v>
      </c>
      <c r="F52" s="239" t="s">
        <v>135</v>
      </c>
      <c r="G52" s="237" t="s">
        <v>177</v>
      </c>
      <c r="H52" s="240">
        <v>64626000</v>
      </c>
      <c r="I52" s="241"/>
      <c r="J52" s="241">
        <v>8169605017.06</v>
      </c>
      <c r="K52" s="241">
        <f>SUM(H52/0.64423442)</f>
        <v>100314416.60630304</v>
      </c>
      <c r="L52" s="241" t="s">
        <v>118</v>
      </c>
      <c r="M52" s="241"/>
      <c r="N52" s="241"/>
      <c r="O52" s="241" t="s">
        <v>118</v>
      </c>
      <c r="P52" s="237" t="s">
        <v>1020</v>
      </c>
      <c r="Q52" s="237" t="s">
        <v>273</v>
      </c>
      <c r="R52" s="237" t="s">
        <v>273</v>
      </c>
      <c r="S52" s="21" t="s">
        <v>702</v>
      </c>
      <c r="T52" s="21" t="s">
        <v>137</v>
      </c>
    </row>
    <row r="53" spans="1:20" ht="15.75" customHeight="1" outlineLevel="2">
      <c r="A53" s="237" t="s">
        <v>180</v>
      </c>
      <c r="B53" s="237" t="s">
        <v>120</v>
      </c>
      <c r="C53" s="238" t="s">
        <v>1191</v>
      </c>
      <c r="D53" s="238" t="s">
        <v>1091</v>
      </c>
      <c r="E53" s="239" t="s">
        <v>1089</v>
      </c>
      <c r="F53" s="239" t="s">
        <v>135</v>
      </c>
      <c r="G53" s="237" t="s">
        <v>177</v>
      </c>
      <c r="H53" s="240">
        <v>32500000</v>
      </c>
      <c r="I53" s="241"/>
      <c r="J53" s="241">
        <v>4108441850.87</v>
      </c>
      <c r="K53" s="241">
        <f>SUM(H53/0.64423442)</f>
        <v>50447475.31496377</v>
      </c>
      <c r="L53" s="241" t="s">
        <v>118</v>
      </c>
      <c r="M53" s="241"/>
      <c r="N53" s="241"/>
      <c r="O53" s="241" t="s">
        <v>118</v>
      </c>
      <c r="P53" s="237" t="s">
        <v>1020</v>
      </c>
      <c r="Q53" s="237" t="s">
        <v>1190</v>
      </c>
      <c r="R53" s="237" t="s">
        <v>273</v>
      </c>
      <c r="S53" s="21" t="s">
        <v>303</v>
      </c>
      <c r="T53" s="21" t="s">
        <v>182</v>
      </c>
    </row>
    <row r="54" spans="1:20" ht="15.75" customHeight="1" outlineLevel="2">
      <c r="A54" s="237" t="s">
        <v>670</v>
      </c>
      <c r="B54" s="237" t="s">
        <v>120</v>
      </c>
      <c r="C54" s="238" t="s">
        <v>1084</v>
      </c>
      <c r="D54" s="238" t="s">
        <v>1076</v>
      </c>
      <c r="E54" s="239" t="s">
        <v>1085</v>
      </c>
      <c r="F54" s="239" t="s">
        <v>1085</v>
      </c>
      <c r="G54" s="237" t="s">
        <v>119</v>
      </c>
      <c r="H54" s="240">
        <v>500000000</v>
      </c>
      <c r="I54" s="241" t="s">
        <v>118</v>
      </c>
      <c r="J54" s="241">
        <v>39934000000</v>
      </c>
      <c r="K54" s="241">
        <v>500000000</v>
      </c>
      <c r="L54" s="241" t="s">
        <v>118</v>
      </c>
      <c r="M54" s="241" t="s">
        <v>118</v>
      </c>
      <c r="N54" s="241" t="s">
        <v>118</v>
      </c>
      <c r="O54" s="241"/>
      <c r="P54" s="237" t="s">
        <v>1020</v>
      </c>
      <c r="Q54" s="237" t="s">
        <v>273</v>
      </c>
      <c r="R54" s="237" t="s">
        <v>273</v>
      </c>
      <c r="S54" s="21" t="s">
        <v>132</v>
      </c>
      <c r="T54" s="21" t="s">
        <v>137</v>
      </c>
    </row>
    <row r="55" spans="1:20" ht="15.75" customHeight="1" outlineLevel="2">
      <c r="A55" s="237" t="s">
        <v>711</v>
      </c>
      <c r="B55" s="237" t="s">
        <v>671</v>
      </c>
      <c r="C55" s="238" t="s">
        <v>722</v>
      </c>
      <c r="D55" s="238" t="s">
        <v>723</v>
      </c>
      <c r="E55" s="239" t="s">
        <v>724</v>
      </c>
      <c r="F55" s="239" t="s">
        <v>1197</v>
      </c>
      <c r="G55" s="237" t="s">
        <v>147</v>
      </c>
      <c r="H55" s="240">
        <v>39000000</v>
      </c>
      <c r="I55" s="241">
        <v>61284599.694</v>
      </c>
      <c r="J55" s="241">
        <v>1033842250</v>
      </c>
      <c r="K55" s="241">
        <v>13048724.983</v>
      </c>
      <c r="L55" s="241">
        <v>41662849.926</v>
      </c>
      <c r="M55" s="241">
        <v>4173480617.119</v>
      </c>
      <c r="N55" s="241">
        <v>3393022053.008</v>
      </c>
      <c r="O55" s="241">
        <v>29500000</v>
      </c>
      <c r="P55" s="237" t="s">
        <v>1020</v>
      </c>
      <c r="Q55" s="237" t="s">
        <v>273</v>
      </c>
      <c r="R55" s="237" t="s">
        <v>273</v>
      </c>
      <c r="S55" s="21" t="s">
        <v>132</v>
      </c>
      <c r="T55" s="21" t="s">
        <v>182</v>
      </c>
    </row>
    <row r="56" spans="1:20" ht="15.75" customHeight="1" outlineLevel="2">
      <c r="A56" s="237" t="s">
        <v>422</v>
      </c>
      <c r="B56" s="237" t="s">
        <v>120</v>
      </c>
      <c r="C56" s="238" t="s">
        <v>508</v>
      </c>
      <c r="D56" s="238" t="s">
        <v>509</v>
      </c>
      <c r="E56" s="239" t="s">
        <v>510</v>
      </c>
      <c r="F56" s="239" t="s">
        <v>287</v>
      </c>
      <c r="G56" s="237" t="s">
        <v>177</v>
      </c>
      <c r="H56" s="240">
        <v>321300000</v>
      </c>
      <c r="I56" s="241" t="s">
        <v>118</v>
      </c>
      <c r="J56" s="241">
        <v>38963859787.94</v>
      </c>
      <c r="K56" s="241">
        <v>484751736.58</v>
      </c>
      <c r="L56" s="241" t="s">
        <v>118</v>
      </c>
      <c r="M56" s="241" t="s">
        <v>118</v>
      </c>
      <c r="N56" s="241" t="s">
        <v>118</v>
      </c>
      <c r="O56" s="241"/>
      <c r="P56" s="237" t="s">
        <v>1020</v>
      </c>
      <c r="Q56" s="237" t="s">
        <v>273</v>
      </c>
      <c r="R56" s="237" t="s">
        <v>273</v>
      </c>
      <c r="S56" s="21" t="s">
        <v>132</v>
      </c>
      <c r="T56" s="21" t="s">
        <v>182</v>
      </c>
    </row>
    <row r="57" spans="1:20" ht="15.75" customHeight="1" outlineLevel="2">
      <c r="A57" s="237" t="s">
        <v>422</v>
      </c>
      <c r="B57" s="237" t="s">
        <v>120</v>
      </c>
      <c r="C57" s="238" t="s">
        <v>1092</v>
      </c>
      <c r="D57" s="238" t="s">
        <v>1093</v>
      </c>
      <c r="E57" s="239" t="s">
        <v>1094</v>
      </c>
      <c r="F57" s="239" t="s">
        <v>326</v>
      </c>
      <c r="G57" s="237" t="s">
        <v>177</v>
      </c>
      <c r="H57" s="240">
        <v>234100000</v>
      </c>
      <c r="I57" s="241" t="s">
        <v>118</v>
      </c>
      <c r="J57" s="241">
        <v>9916368000</v>
      </c>
      <c r="K57" s="241">
        <v>122500000</v>
      </c>
      <c r="L57" s="241">
        <v>239923598.121</v>
      </c>
      <c r="M57" s="241" t="s">
        <v>118</v>
      </c>
      <c r="N57" s="241">
        <v>19539375268.616</v>
      </c>
      <c r="O57" s="241">
        <v>154567040.08</v>
      </c>
      <c r="P57" s="237" t="s">
        <v>1020</v>
      </c>
      <c r="Q57" s="237" t="s">
        <v>273</v>
      </c>
      <c r="R57" s="237" t="s">
        <v>273</v>
      </c>
      <c r="S57" s="21" t="s">
        <v>132</v>
      </c>
      <c r="T57" s="21" t="s">
        <v>182</v>
      </c>
    </row>
    <row r="58" spans="1:20" ht="15.75" customHeight="1" outlineLevel="2">
      <c r="A58" s="237" t="s">
        <v>422</v>
      </c>
      <c r="B58" s="237" t="s">
        <v>120</v>
      </c>
      <c r="C58" s="238" t="s">
        <v>1095</v>
      </c>
      <c r="D58" s="238" t="s">
        <v>1096</v>
      </c>
      <c r="E58" s="239" t="s">
        <v>1094</v>
      </c>
      <c r="F58" s="239" t="s">
        <v>326</v>
      </c>
      <c r="G58" s="237" t="s">
        <v>177</v>
      </c>
      <c r="H58" s="240">
        <v>200600000</v>
      </c>
      <c r="I58" s="241" t="s">
        <v>118</v>
      </c>
      <c r="J58" s="241">
        <v>8259005263.65</v>
      </c>
      <c r="K58" s="241">
        <v>102025500</v>
      </c>
      <c r="L58" s="241">
        <v>208556672.104</v>
      </c>
      <c r="M58" s="241" t="s">
        <v>118</v>
      </c>
      <c r="N58" s="241">
        <v>16984853148.758</v>
      </c>
      <c r="O58" s="241">
        <v>134359386.69</v>
      </c>
      <c r="P58" s="237" t="s">
        <v>1020</v>
      </c>
      <c r="Q58" s="237" t="s">
        <v>273</v>
      </c>
      <c r="R58" s="237" t="s">
        <v>273</v>
      </c>
      <c r="S58" s="21" t="s">
        <v>132</v>
      </c>
      <c r="T58" s="21" t="s">
        <v>182</v>
      </c>
    </row>
    <row r="59" spans="1:20" ht="15.75" customHeight="1" outlineLevel="2">
      <c r="A59" s="237" t="s">
        <v>541</v>
      </c>
      <c r="B59" s="237" t="s">
        <v>120</v>
      </c>
      <c r="C59" s="238" t="s">
        <v>538</v>
      </c>
      <c r="D59" s="238" t="s">
        <v>539</v>
      </c>
      <c r="E59" s="239" t="s">
        <v>540</v>
      </c>
      <c r="F59" s="239" t="s">
        <v>123</v>
      </c>
      <c r="G59" s="237" t="s">
        <v>119</v>
      </c>
      <c r="H59" s="240">
        <v>100000000</v>
      </c>
      <c r="I59" s="241" t="s">
        <v>118</v>
      </c>
      <c r="J59" s="241">
        <v>8050607349.39</v>
      </c>
      <c r="K59" s="241">
        <v>99974921.91</v>
      </c>
      <c r="L59" s="241">
        <v>25078.09</v>
      </c>
      <c r="M59" s="241" t="s">
        <v>118</v>
      </c>
      <c r="N59" s="241">
        <v>2042359.382</v>
      </c>
      <c r="O59" s="241">
        <v>25078.09</v>
      </c>
      <c r="P59" s="237" t="s">
        <v>1022</v>
      </c>
      <c r="Q59" s="237" t="s">
        <v>39</v>
      </c>
      <c r="R59" s="237" t="s">
        <v>273</v>
      </c>
      <c r="S59" s="21" t="s">
        <v>132</v>
      </c>
      <c r="T59" s="21" t="s">
        <v>182</v>
      </c>
    </row>
    <row r="60" spans="1:20" ht="15.75" customHeight="1" outlineLevel="2">
      <c r="A60" s="237" t="s">
        <v>541</v>
      </c>
      <c r="B60" s="237" t="s">
        <v>120</v>
      </c>
      <c r="C60" s="238" t="s">
        <v>542</v>
      </c>
      <c r="D60" s="238" t="s">
        <v>543</v>
      </c>
      <c r="E60" s="239" t="s">
        <v>544</v>
      </c>
      <c r="F60" s="239" t="s">
        <v>545</v>
      </c>
      <c r="G60" s="237" t="s">
        <v>119</v>
      </c>
      <c r="H60" s="240">
        <v>200000000</v>
      </c>
      <c r="I60" s="241" t="s">
        <v>118</v>
      </c>
      <c r="J60" s="241">
        <v>16178300000</v>
      </c>
      <c r="K60" s="241">
        <v>200000000</v>
      </c>
      <c r="L60" s="241" t="s">
        <v>118</v>
      </c>
      <c r="M60" s="241" t="s">
        <v>118</v>
      </c>
      <c r="N60" s="241" t="s">
        <v>118</v>
      </c>
      <c r="O60" s="241"/>
      <c r="P60" s="237" t="s">
        <v>1022</v>
      </c>
      <c r="Q60" s="237" t="s">
        <v>39</v>
      </c>
      <c r="R60" s="237" t="s">
        <v>273</v>
      </c>
      <c r="S60" s="21" t="s">
        <v>132</v>
      </c>
      <c r="T60" s="21" t="s">
        <v>182</v>
      </c>
    </row>
    <row r="61" spans="1:20" ht="15.75" customHeight="1" outlineLevel="2">
      <c r="A61" s="237" t="s">
        <v>541</v>
      </c>
      <c r="B61" s="237" t="s">
        <v>120</v>
      </c>
      <c r="C61" s="238" t="s">
        <v>546</v>
      </c>
      <c r="D61" s="238" t="s">
        <v>547</v>
      </c>
      <c r="E61" s="239" t="s">
        <v>381</v>
      </c>
      <c r="F61" s="239" t="s">
        <v>156</v>
      </c>
      <c r="G61" s="237" t="s">
        <v>147</v>
      </c>
      <c r="H61" s="240">
        <v>220000000</v>
      </c>
      <c r="I61" s="241" t="s">
        <v>118</v>
      </c>
      <c r="J61" s="241">
        <v>24824626000</v>
      </c>
      <c r="K61" s="241">
        <v>305806000.52</v>
      </c>
      <c r="L61" s="241" t="s">
        <v>118</v>
      </c>
      <c r="M61" s="241" t="s">
        <v>118</v>
      </c>
      <c r="N61" s="241" t="s">
        <v>118</v>
      </c>
      <c r="O61" s="241"/>
      <c r="P61" s="237" t="s">
        <v>1022</v>
      </c>
      <c r="Q61" s="237" t="s">
        <v>39</v>
      </c>
      <c r="R61" s="237" t="s">
        <v>273</v>
      </c>
      <c r="S61" s="21" t="s">
        <v>132</v>
      </c>
      <c r="T61" s="21" t="s">
        <v>182</v>
      </c>
    </row>
    <row r="62" spans="1:20" ht="15.75" customHeight="1" outlineLevel="2">
      <c r="A62" s="237" t="s">
        <v>541</v>
      </c>
      <c r="B62" s="237" t="s">
        <v>120</v>
      </c>
      <c r="C62" s="238" t="s">
        <v>548</v>
      </c>
      <c r="D62" s="238" t="s">
        <v>549</v>
      </c>
      <c r="E62" s="239" t="s">
        <v>550</v>
      </c>
      <c r="F62" s="239" t="s">
        <v>551</v>
      </c>
      <c r="G62" s="237" t="s">
        <v>119</v>
      </c>
      <c r="H62" s="240">
        <v>25000000</v>
      </c>
      <c r="I62" s="241">
        <v>25000000</v>
      </c>
      <c r="J62" s="241">
        <v>1992500229.25</v>
      </c>
      <c r="K62" s="241">
        <v>25000000</v>
      </c>
      <c r="L62" s="241" t="s">
        <v>118</v>
      </c>
      <c r="M62" s="241">
        <v>1702499746.25</v>
      </c>
      <c r="N62" s="241" t="s">
        <v>118</v>
      </c>
      <c r="O62" s="241"/>
      <c r="P62" s="237" t="s">
        <v>1022</v>
      </c>
      <c r="Q62" s="237" t="s">
        <v>39</v>
      </c>
      <c r="R62" s="237" t="s">
        <v>273</v>
      </c>
      <c r="S62" s="21" t="s">
        <v>132</v>
      </c>
      <c r="T62" s="21" t="s">
        <v>182</v>
      </c>
    </row>
    <row r="63" spans="1:20" ht="15.75" customHeight="1" outlineLevel="2">
      <c r="A63" s="237" t="s">
        <v>541</v>
      </c>
      <c r="B63" s="237" t="s">
        <v>120</v>
      </c>
      <c r="C63" s="238" t="s">
        <v>553</v>
      </c>
      <c r="D63" s="238" t="s">
        <v>549</v>
      </c>
      <c r="E63" s="239" t="s">
        <v>550</v>
      </c>
      <c r="F63" s="239" t="s">
        <v>554</v>
      </c>
      <c r="G63" s="237" t="s">
        <v>119</v>
      </c>
      <c r="H63" s="240">
        <v>25000000</v>
      </c>
      <c r="I63" s="241">
        <v>25000000</v>
      </c>
      <c r="J63" s="241">
        <v>1985606121</v>
      </c>
      <c r="K63" s="241">
        <v>24947701.47</v>
      </c>
      <c r="L63" s="241">
        <v>52298.53</v>
      </c>
      <c r="M63" s="241">
        <v>1702499746.25</v>
      </c>
      <c r="N63" s="241">
        <v>4259191.725</v>
      </c>
      <c r="O63" s="241">
        <v>52298.53</v>
      </c>
      <c r="P63" s="237" t="s">
        <v>1022</v>
      </c>
      <c r="Q63" s="237" t="s">
        <v>39</v>
      </c>
      <c r="R63" s="237" t="s">
        <v>273</v>
      </c>
      <c r="S63" s="21" t="s">
        <v>132</v>
      </c>
      <c r="T63" s="21" t="s">
        <v>182</v>
      </c>
    </row>
    <row r="64" spans="1:20" ht="15.75" customHeight="1" outlineLevel="2">
      <c r="A64" s="237" t="s">
        <v>1037</v>
      </c>
      <c r="B64" s="237" t="s">
        <v>671</v>
      </c>
      <c r="C64" s="238">
        <v>10468</v>
      </c>
      <c r="D64" s="238" t="s">
        <v>841</v>
      </c>
      <c r="E64" s="239" t="s">
        <v>842</v>
      </c>
      <c r="F64" s="239" t="s">
        <v>800</v>
      </c>
      <c r="G64" s="237" t="s">
        <v>199</v>
      </c>
      <c r="H64" s="240">
        <v>700000000</v>
      </c>
      <c r="I64" s="241">
        <v>6495012.788</v>
      </c>
      <c r="J64" s="241" t="s">
        <v>118</v>
      </c>
      <c r="K64" s="241" t="s">
        <v>118</v>
      </c>
      <c r="L64" s="241">
        <v>7293946.03</v>
      </c>
      <c r="M64" s="241">
        <v>442310304.952</v>
      </c>
      <c r="N64" s="241">
        <v>594018886.794</v>
      </c>
      <c r="O64" s="241">
        <v>700000000</v>
      </c>
      <c r="P64" s="237" t="s">
        <v>1020</v>
      </c>
      <c r="Q64" s="237" t="s">
        <v>273</v>
      </c>
      <c r="R64" s="237" t="s">
        <v>273</v>
      </c>
      <c r="S64" s="21" t="s">
        <v>132</v>
      </c>
      <c r="T64" s="21" t="s">
        <v>137</v>
      </c>
    </row>
    <row r="65" spans="1:20" ht="15.75" customHeight="1" outlineLevel="2">
      <c r="A65" s="237" t="s">
        <v>1154</v>
      </c>
      <c r="B65" s="237" t="s">
        <v>671</v>
      </c>
      <c r="C65" s="238" t="s">
        <v>1155</v>
      </c>
      <c r="D65" s="238" t="s">
        <v>1156</v>
      </c>
      <c r="E65" s="239" t="s">
        <v>1157</v>
      </c>
      <c r="F65" s="239" t="s">
        <v>1157</v>
      </c>
      <c r="G65" s="237" t="s">
        <v>119</v>
      </c>
      <c r="H65" s="240">
        <v>10000000</v>
      </c>
      <c r="I65" s="241"/>
      <c r="J65" s="241">
        <f>803.351*1000000</f>
        <v>803351000</v>
      </c>
      <c r="K65" s="241">
        <v>10000000</v>
      </c>
      <c r="L65" s="241"/>
      <c r="M65" s="241"/>
      <c r="N65" s="241"/>
      <c r="O65" s="241"/>
      <c r="P65" s="237" t="s">
        <v>1020</v>
      </c>
      <c r="Q65" s="237" t="s">
        <v>273</v>
      </c>
      <c r="R65" s="237" t="s">
        <v>273</v>
      </c>
      <c r="S65" s="21" t="s">
        <v>132</v>
      </c>
      <c r="T65" s="21" t="s">
        <v>182</v>
      </c>
    </row>
    <row r="66" spans="1:20" ht="15.75" customHeight="1" outlineLevel="2">
      <c r="A66" s="237" t="s">
        <v>669</v>
      </c>
      <c r="B66" s="237" t="s">
        <v>671</v>
      </c>
      <c r="C66" s="238">
        <v>10266</v>
      </c>
      <c r="D66" s="238" t="s">
        <v>867</v>
      </c>
      <c r="E66" s="239" t="s">
        <v>868</v>
      </c>
      <c r="F66" s="239" t="s">
        <v>869</v>
      </c>
      <c r="G66" s="237" t="s">
        <v>194</v>
      </c>
      <c r="H66" s="240">
        <v>50000000</v>
      </c>
      <c r="I66" s="241" t="s">
        <v>118</v>
      </c>
      <c r="J66" s="241">
        <v>1369303748.893</v>
      </c>
      <c r="K66" s="241">
        <v>17256499.872</v>
      </c>
      <c r="L66" s="241">
        <v>66287999.782</v>
      </c>
      <c r="M66" s="241" t="s">
        <v>118</v>
      </c>
      <c r="N66" s="241">
        <v>5398493994.315</v>
      </c>
      <c r="O66" s="241">
        <v>40000000</v>
      </c>
      <c r="P66" s="237" t="s">
        <v>1020</v>
      </c>
      <c r="Q66" s="237" t="s">
        <v>273</v>
      </c>
      <c r="R66" s="237" t="s">
        <v>273</v>
      </c>
      <c r="S66" s="21" t="s">
        <v>132</v>
      </c>
      <c r="T66" s="21" t="s">
        <v>182</v>
      </c>
    </row>
    <row r="67" spans="1:20" ht="15.75" customHeight="1" outlineLevel="2">
      <c r="A67" s="237" t="s">
        <v>669</v>
      </c>
      <c r="B67" s="237" t="s">
        <v>671</v>
      </c>
      <c r="C67" s="238">
        <v>10267</v>
      </c>
      <c r="D67" s="238" t="s">
        <v>870</v>
      </c>
      <c r="E67" s="239" t="s">
        <v>871</v>
      </c>
      <c r="F67" s="239" t="s">
        <v>811</v>
      </c>
      <c r="G67" s="237" t="s">
        <v>194</v>
      </c>
      <c r="H67" s="240">
        <v>13600000</v>
      </c>
      <c r="I67" s="241" t="s">
        <v>118</v>
      </c>
      <c r="J67" s="241">
        <v>1541400880</v>
      </c>
      <c r="K67" s="241">
        <v>19152879.95</v>
      </c>
      <c r="L67" s="241" t="s">
        <v>118</v>
      </c>
      <c r="M67" s="241" t="s">
        <v>118</v>
      </c>
      <c r="N67" s="241" t="s">
        <v>118</v>
      </c>
      <c r="O67" s="241"/>
      <c r="P67" s="237" t="s">
        <v>1020</v>
      </c>
      <c r="Q67" s="237" t="s">
        <v>273</v>
      </c>
      <c r="R67" s="237" t="s">
        <v>273</v>
      </c>
      <c r="S67" s="21" t="s">
        <v>132</v>
      </c>
      <c r="T67" s="21" t="s">
        <v>137</v>
      </c>
    </row>
    <row r="68" spans="1:20" ht="15.75" customHeight="1" outlineLevel="2">
      <c r="A68" s="237" t="s">
        <v>669</v>
      </c>
      <c r="B68" s="237" t="s">
        <v>671</v>
      </c>
      <c r="C68" s="238">
        <v>10763</v>
      </c>
      <c r="D68" s="238" t="s">
        <v>881</v>
      </c>
      <c r="E68" s="239" t="s">
        <v>882</v>
      </c>
      <c r="F68" s="239" t="s">
        <v>567</v>
      </c>
      <c r="G68" s="237" t="s">
        <v>194</v>
      </c>
      <c r="H68" s="240">
        <v>102098000</v>
      </c>
      <c r="I68" s="241">
        <v>68621673.647</v>
      </c>
      <c r="J68" s="241">
        <v>3915635353.2</v>
      </c>
      <c r="K68" s="241">
        <v>54482000</v>
      </c>
      <c r="L68" s="241">
        <v>7619805.575</v>
      </c>
      <c r="M68" s="241">
        <v>4673135278.87</v>
      </c>
      <c r="N68" s="241">
        <v>620556884.647</v>
      </c>
      <c r="O68" s="241">
        <v>4598000</v>
      </c>
      <c r="P68" s="237" t="s">
        <v>1020</v>
      </c>
      <c r="Q68" s="237" t="s">
        <v>273</v>
      </c>
      <c r="R68" s="237" t="s">
        <v>273</v>
      </c>
      <c r="S68" s="21" t="s">
        <v>132</v>
      </c>
      <c r="T68" s="21" t="s">
        <v>137</v>
      </c>
    </row>
    <row r="69" spans="1:20" ht="15.75" customHeight="1" outlineLevel="2">
      <c r="A69" s="237" t="s">
        <v>669</v>
      </c>
      <c r="B69" s="237" t="s">
        <v>671</v>
      </c>
      <c r="C69" s="238" t="s">
        <v>873</v>
      </c>
      <c r="D69" s="238" t="s">
        <v>874</v>
      </c>
      <c r="E69" s="239" t="s">
        <v>875</v>
      </c>
      <c r="F69" s="239" t="s">
        <v>287</v>
      </c>
      <c r="G69" s="237" t="s">
        <v>194</v>
      </c>
      <c r="H69" s="240">
        <v>15000000</v>
      </c>
      <c r="I69" s="241" t="s">
        <v>118</v>
      </c>
      <c r="J69" s="241">
        <v>1776304372.023</v>
      </c>
      <c r="K69" s="241">
        <v>22392750.147</v>
      </c>
      <c r="L69" s="241" t="s">
        <v>118</v>
      </c>
      <c r="M69" s="241" t="s">
        <v>118</v>
      </c>
      <c r="N69" s="241" t="s">
        <v>118</v>
      </c>
      <c r="O69" s="241"/>
      <c r="P69" s="237" t="s">
        <v>1020</v>
      </c>
      <c r="Q69" s="237" t="s">
        <v>273</v>
      </c>
      <c r="R69" s="237" t="s">
        <v>273</v>
      </c>
      <c r="S69" s="21" t="s">
        <v>132</v>
      </c>
      <c r="T69" s="21" t="s">
        <v>182</v>
      </c>
    </row>
    <row r="70" spans="1:20" ht="15.75" customHeight="1" outlineLevel="2">
      <c r="A70" s="237" t="s">
        <v>669</v>
      </c>
      <c r="B70" s="237" t="s">
        <v>671</v>
      </c>
      <c r="C70" s="238" t="s">
        <v>888</v>
      </c>
      <c r="D70" s="238" t="s">
        <v>889</v>
      </c>
      <c r="E70" s="239" t="s">
        <v>890</v>
      </c>
      <c r="F70" s="239" t="s">
        <v>287</v>
      </c>
      <c r="G70" s="237" t="s">
        <v>119</v>
      </c>
      <c r="H70" s="240">
        <v>50000000</v>
      </c>
      <c r="I70" s="241">
        <v>25000000</v>
      </c>
      <c r="J70" s="241">
        <v>381357252.04</v>
      </c>
      <c r="K70" s="241">
        <v>4730974.76</v>
      </c>
      <c r="L70" s="241">
        <v>20269025.24</v>
      </c>
      <c r="M70" s="241">
        <v>1702499746.25</v>
      </c>
      <c r="N70" s="241">
        <v>1650709199.072</v>
      </c>
      <c r="O70" s="241">
        <v>20269025.24</v>
      </c>
      <c r="P70" s="237" t="s">
        <v>1020</v>
      </c>
      <c r="Q70" s="237" t="s">
        <v>273</v>
      </c>
      <c r="R70" s="237" t="s">
        <v>273</v>
      </c>
      <c r="S70" s="21" t="s">
        <v>132</v>
      </c>
      <c r="T70" s="21" t="s">
        <v>182</v>
      </c>
    </row>
    <row r="71" spans="1:20" ht="15.75" customHeight="1" outlineLevel="1">
      <c r="A71" s="237"/>
      <c r="B71" s="237"/>
      <c r="C71" s="238"/>
      <c r="D71" s="238"/>
      <c r="E71" s="239"/>
      <c r="F71" s="239"/>
      <c r="G71" s="237"/>
      <c r="H71" s="240"/>
      <c r="I71" s="241">
        <f aca="true" t="shared" si="2" ref="I71:O71">SUBTOTAL(9,I38:I70)</f>
        <v>722113531.775</v>
      </c>
      <c r="J71" s="241">
        <f t="shared" si="2"/>
        <v>259094845448.32605</v>
      </c>
      <c r="K71" s="241">
        <f t="shared" si="2"/>
        <v>3238210011.3732667</v>
      </c>
      <c r="L71" s="241">
        <f t="shared" si="2"/>
        <v>1162282629.492</v>
      </c>
      <c r="M71" s="241">
        <f t="shared" si="2"/>
        <v>49175924184.40101</v>
      </c>
      <c r="N71" s="241">
        <f t="shared" si="2"/>
        <v>94656284932.66803</v>
      </c>
      <c r="O71" s="241">
        <f t="shared" si="2"/>
        <v>1617285828.6299999</v>
      </c>
      <c r="P71" s="237"/>
      <c r="Q71" s="237"/>
      <c r="R71" s="243" t="s">
        <v>1032</v>
      </c>
      <c r="S71" s="21"/>
      <c r="T71" s="21"/>
    </row>
    <row r="72" spans="1:20" ht="15.75" customHeight="1" outlineLevel="2">
      <c r="A72" s="237" t="s">
        <v>180</v>
      </c>
      <c r="B72" s="237" t="s">
        <v>671</v>
      </c>
      <c r="C72" s="238" t="s">
        <v>674</v>
      </c>
      <c r="D72" s="238" t="s">
        <v>675</v>
      </c>
      <c r="E72" s="239" t="s">
        <v>309</v>
      </c>
      <c r="F72" s="239" t="s">
        <v>676</v>
      </c>
      <c r="G72" s="237" t="s">
        <v>119</v>
      </c>
      <c r="H72" s="240">
        <v>137500000</v>
      </c>
      <c r="I72" s="241">
        <v>69548863.86</v>
      </c>
      <c r="J72" s="241">
        <v>251178673.03</v>
      </c>
      <c r="K72" s="241">
        <v>3199947.77</v>
      </c>
      <c r="L72" s="241">
        <v>66348916.09</v>
      </c>
      <c r="M72" s="241">
        <v>4736276922.945</v>
      </c>
      <c r="N72" s="241">
        <v>5403455017.763</v>
      </c>
      <c r="O72" s="241">
        <v>66348916.09</v>
      </c>
      <c r="P72" s="237" t="s">
        <v>1022</v>
      </c>
      <c r="Q72" s="237" t="s">
        <v>131</v>
      </c>
      <c r="R72" s="237" t="s">
        <v>131</v>
      </c>
      <c r="S72" s="21" t="s">
        <v>132</v>
      </c>
      <c r="T72" s="21" t="s">
        <v>182</v>
      </c>
    </row>
    <row r="73" spans="1:20" ht="15.75" customHeight="1" outlineLevel="2">
      <c r="A73" s="237" t="s">
        <v>180</v>
      </c>
      <c r="B73" s="237" t="s">
        <v>120</v>
      </c>
      <c r="C73" s="238" t="s">
        <v>307</v>
      </c>
      <c r="D73" s="238" t="s">
        <v>308</v>
      </c>
      <c r="E73" s="239" t="s">
        <v>309</v>
      </c>
      <c r="F73" s="239" t="s">
        <v>223</v>
      </c>
      <c r="G73" s="237" t="s">
        <v>177</v>
      </c>
      <c r="H73" s="240">
        <v>162509000</v>
      </c>
      <c r="I73" s="241">
        <v>185126454.965</v>
      </c>
      <c r="J73" s="241">
        <v>2100177440.52</v>
      </c>
      <c r="K73" s="241">
        <v>26881080.67</v>
      </c>
      <c r="L73" s="241">
        <v>150088824.406</v>
      </c>
      <c r="M73" s="241">
        <v>12607109704.005</v>
      </c>
      <c r="N73" s="241">
        <v>12223232256.716</v>
      </c>
      <c r="O73" s="241">
        <v>96692386.74</v>
      </c>
      <c r="P73" s="237" t="s">
        <v>1022</v>
      </c>
      <c r="Q73" s="237" t="s">
        <v>131</v>
      </c>
      <c r="R73" s="237" t="s">
        <v>131</v>
      </c>
      <c r="S73" s="21" t="s">
        <v>132</v>
      </c>
      <c r="T73" s="21" t="s">
        <v>137</v>
      </c>
    </row>
    <row r="74" spans="1:20" ht="15.75" customHeight="1" outlineLevel="2">
      <c r="A74" s="237" t="s">
        <v>670</v>
      </c>
      <c r="B74" s="237" t="s">
        <v>671</v>
      </c>
      <c r="C74" s="238">
        <v>8220060001</v>
      </c>
      <c r="D74" s="238" t="s">
        <v>706</v>
      </c>
      <c r="E74" s="239" t="s">
        <v>707</v>
      </c>
      <c r="F74" s="239" t="s">
        <v>254</v>
      </c>
      <c r="G74" s="237" t="s">
        <v>138</v>
      </c>
      <c r="H74" s="240">
        <v>80000000</v>
      </c>
      <c r="I74" s="241">
        <v>11652125.598</v>
      </c>
      <c r="J74" s="241" t="s">
        <v>118</v>
      </c>
      <c r="K74" s="241" t="s">
        <v>118</v>
      </c>
      <c r="L74" s="241">
        <v>11713030.404</v>
      </c>
      <c r="M74" s="241">
        <v>793509634.955</v>
      </c>
      <c r="N74" s="241">
        <v>953909070.984</v>
      </c>
      <c r="O74" s="241">
        <v>80000000</v>
      </c>
      <c r="P74" s="237" t="s">
        <v>1022</v>
      </c>
      <c r="Q74" s="237" t="s">
        <v>131</v>
      </c>
      <c r="R74" s="237" t="s">
        <v>131</v>
      </c>
      <c r="S74" s="21" t="s">
        <v>132</v>
      </c>
      <c r="T74" s="21" t="s">
        <v>137</v>
      </c>
    </row>
    <row r="75" spans="1:20" ht="15.75" customHeight="1" outlineLevel="2">
      <c r="A75" s="237" t="s">
        <v>670</v>
      </c>
      <c r="B75" s="237" t="s">
        <v>120</v>
      </c>
      <c r="C75" s="238">
        <v>2371</v>
      </c>
      <c r="D75" s="238" t="s">
        <v>128</v>
      </c>
      <c r="E75" s="239" t="s">
        <v>129</v>
      </c>
      <c r="F75" s="239" t="s">
        <v>130</v>
      </c>
      <c r="G75" s="237" t="s">
        <v>119</v>
      </c>
      <c r="H75" s="240">
        <v>300000000</v>
      </c>
      <c r="I75" s="241">
        <v>300000000</v>
      </c>
      <c r="J75" s="241">
        <v>0</v>
      </c>
      <c r="K75" s="241">
        <v>0</v>
      </c>
      <c r="L75" s="241">
        <v>300000000</v>
      </c>
      <c r="M75" s="241">
        <v>20429996955</v>
      </c>
      <c r="N75" s="241">
        <v>24431996796</v>
      </c>
      <c r="O75" s="241">
        <v>300000000</v>
      </c>
      <c r="P75" s="237" t="s">
        <v>1022</v>
      </c>
      <c r="Q75" s="237" t="s">
        <v>131</v>
      </c>
      <c r="R75" s="237" t="s">
        <v>131</v>
      </c>
      <c r="S75" s="21" t="s">
        <v>132</v>
      </c>
      <c r="T75" s="21" t="s">
        <v>137</v>
      </c>
    </row>
    <row r="76" spans="1:20" ht="15.75" customHeight="1" outlineLevel="2">
      <c r="A76" s="237" t="s">
        <v>160</v>
      </c>
      <c r="B76" s="237" t="s">
        <v>671</v>
      </c>
      <c r="C76" s="238">
        <v>6533674</v>
      </c>
      <c r="D76" s="238" t="s">
        <v>758</v>
      </c>
      <c r="E76" s="239" t="s">
        <v>759</v>
      </c>
      <c r="F76" s="239" t="s">
        <v>333</v>
      </c>
      <c r="G76" s="237" t="s">
        <v>147</v>
      </c>
      <c r="H76" s="240">
        <v>14000000</v>
      </c>
      <c r="I76" s="241">
        <v>4133592.822</v>
      </c>
      <c r="J76" s="241">
        <v>278294742.563</v>
      </c>
      <c r="K76" s="241">
        <v>3476757.008</v>
      </c>
      <c r="L76" s="241">
        <v>111953.021</v>
      </c>
      <c r="M76" s="241">
        <v>281497629.206</v>
      </c>
      <c r="N76" s="241">
        <v>9117452.818</v>
      </c>
      <c r="O76" s="241">
        <v>79270</v>
      </c>
      <c r="P76" s="237" t="s">
        <v>1022</v>
      </c>
      <c r="Q76" s="237" t="s">
        <v>131</v>
      </c>
      <c r="R76" s="237" t="s">
        <v>131</v>
      </c>
      <c r="S76" s="21" t="s">
        <v>767</v>
      </c>
      <c r="T76" s="21" t="s">
        <v>182</v>
      </c>
    </row>
    <row r="77" spans="1:20" ht="15.75" customHeight="1" outlineLevel="2">
      <c r="A77" s="237" t="s">
        <v>397</v>
      </c>
      <c r="B77" s="237" t="s">
        <v>120</v>
      </c>
      <c r="C77" s="238" t="s">
        <v>406</v>
      </c>
      <c r="D77" s="238" t="s">
        <v>407</v>
      </c>
      <c r="E77" s="239" t="s">
        <v>408</v>
      </c>
      <c r="F77" s="239" t="s">
        <v>254</v>
      </c>
      <c r="G77" s="237" t="s">
        <v>119</v>
      </c>
      <c r="H77" s="240">
        <v>100000000</v>
      </c>
      <c r="I77" s="241">
        <v>71888892.16</v>
      </c>
      <c r="J77" s="241">
        <v>1814028604.09</v>
      </c>
      <c r="K77" s="241">
        <v>22892086.19</v>
      </c>
      <c r="L77" s="241">
        <v>48996805.97</v>
      </c>
      <c r="M77" s="241">
        <v>4895632826.424</v>
      </c>
      <c r="N77" s="241">
        <v>3990299354.911</v>
      </c>
      <c r="O77" s="241">
        <v>48996805.97</v>
      </c>
      <c r="P77" s="237" t="s">
        <v>1022</v>
      </c>
      <c r="Q77" s="237" t="s">
        <v>131</v>
      </c>
      <c r="R77" s="237" t="s">
        <v>131</v>
      </c>
      <c r="S77" s="21" t="s">
        <v>745</v>
      </c>
      <c r="T77" s="21" t="s">
        <v>137</v>
      </c>
    </row>
    <row r="78" spans="1:20" ht="15.75" customHeight="1" outlineLevel="2">
      <c r="A78" s="237" t="s">
        <v>422</v>
      </c>
      <c r="B78" s="237" t="s">
        <v>671</v>
      </c>
      <c r="C78" s="238" t="s">
        <v>802</v>
      </c>
      <c r="D78" s="238" t="s">
        <v>803</v>
      </c>
      <c r="E78" s="239" t="s">
        <v>804</v>
      </c>
      <c r="F78" s="239" t="s">
        <v>123</v>
      </c>
      <c r="G78" s="237" t="s">
        <v>119</v>
      </c>
      <c r="H78" s="240">
        <v>5000000</v>
      </c>
      <c r="I78" s="241">
        <v>2798000</v>
      </c>
      <c r="J78" s="241">
        <v>195480725.42</v>
      </c>
      <c r="K78" s="241">
        <v>2425093</v>
      </c>
      <c r="L78" s="241">
        <v>372907</v>
      </c>
      <c r="M78" s="241">
        <v>190543771.6</v>
      </c>
      <c r="N78" s="241">
        <v>30369542.097</v>
      </c>
      <c r="O78" s="241">
        <v>372907</v>
      </c>
      <c r="P78" s="237" t="s">
        <v>1022</v>
      </c>
      <c r="Q78" s="237" t="s">
        <v>131</v>
      </c>
      <c r="R78" s="237" t="s">
        <v>131</v>
      </c>
      <c r="S78" s="21" t="s">
        <v>225</v>
      </c>
      <c r="T78" s="21" t="s">
        <v>137</v>
      </c>
    </row>
    <row r="79" spans="1:20" ht="15.75" customHeight="1" outlineLevel="2">
      <c r="A79" s="237" t="s">
        <v>422</v>
      </c>
      <c r="B79" s="237" t="s">
        <v>671</v>
      </c>
      <c r="C79" s="238" t="s">
        <v>808</v>
      </c>
      <c r="D79" s="238" t="s">
        <v>809</v>
      </c>
      <c r="E79" s="239" t="s">
        <v>810</v>
      </c>
      <c r="F79" s="239" t="s">
        <v>811</v>
      </c>
      <c r="G79" s="237" t="s">
        <v>119</v>
      </c>
      <c r="H79" s="240">
        <v>1684040</v>
      </c>
      <c r="I79" s="241">
        <v>1297702</v>
      </c>
      <c r="J79" s="241">
        <v>101283318.91</v>
      </c>
      <c r="K79" s="241">
        <v>1297702</v>
      </c>
      <c r="L79" s="241" t="s">
        <v>118</v>
      </c>
      <c r="M79" s="241">
        <v>88373493.028</v>
      </c>
      <c r="N79" s="241" t="s">
        <v>118</v>
      </c>
      <c r="O79" s="241"/>
      <c r="P79" s="237" t="s">
        <v>1022</v>
      </c>
      <c r="Q79" s="237" t="s">
        <v>131</v>
      </c>
      <c r="R79" s="237" t="s">
        <v>131</v>
      </c>
      <c r="S79" s="21" t="s">
        <v>225</v>
      </c>
      <c r="T79" s="21" t="s">
        <v>182</v>
      </c>
    </row>
    <row r="80" spans="1:20" ht="15.75" customHeight="1" outlineLevel="2">
      <c r="A80" s="237" t="s">
        <v>422</v>
      </c>
      <c r="B80" s="237" t="s">
        <v>120</v>
      </c>
      <c r="C80" s="238" t="s">
        <v>435</v>
      </c>
      <c r="D80" s="238" t="s">
        <v>436</v>
      </c>
      <c r="E80" s="239" t="s">
        <v>408</v>
      </c>
      <c r="F80" s="239" t="s">
        <v>135</v>
      </c>
      <c r="G80" s="237" t="s">
        <v>177</v>
      </c>
      <c r="H80" s="240">
        <v>6900000</v>
      </c>
      <c r="I80" s="241">
        <v>494902.523</v>
      </c>
      <c r="J80" s="241">
        <v>34556302.12</v>
      </c>
      <c r="K80" s="241">
        <v>429700</v>
      </c>
      <c r="L80" s="241">
        <v>31488.398</v>
      </c>
      <c r="M80" s="241">
        <v>33702856.77</v>
      </c>
      <c r="N80" s="241">
        <v>2564414.819</v>
      </c>
      <c r="O80" s="241">
        <v>20285.91</v>
      </c>
      <c r="P80" s="237" t="s">
        <v>1022</v>
      </c>
      <c r="Q80" s="237" t="s">
        <v>131</v>
      </c>
      <c r="R80" s="237" t="s">
        <v>131</v>
      </c>
      <c r="S80" s="21" t="s">
        <v>225</v>
      </c>
      <c r="T80" s="21" t="s">
        <v>182</v>
      </c>
    </row>
    <row r="81" spans="1:20" ht="15.75" customHeight="1" outlineLevel="2">
      <c r="A81" s="237" t="s">
        <v>422</v>
      </c>
      <c r="B81" s="237" t="s">
        <v>120</v>
      </c>
      <c r="C81" s="238" t="s">
        <v>440</v>
      </c>
      <c r="D81" s="238" t="s">
        <v>441</v>
      </c>
      <c r="E81" s="239" t="s">
        <v>408</v>
      </c>
      <c r="F81" s="239" t="s">
        <v>442</v>
      </c>
      <c r="G81" s="237" t="s">
        <v>177</v>
      </c>
      <c r="H81" s="240">
        <v>20700000</v>
      </c>
      <c r="I81" s="241">
        <v>26047323.878</v>
      </c>
      <c r="J81" s="241">
        <v>681775059.79</v>
      </c>
      <c r="K81" s="241">
        <v>8642270.04</v>
      </c>
      <c r="L81" s="241">
        <v>16143327.905</v>
      </c>
      <c r="M81" s="241">
        <v>1773822491.688</v>
      </c>
      <c r="N81" s="241">
        <v>1314712452.204</v>
      </c>
      <c r="O81" s="241">
        <v>10400087.49</v>
      </c>
      <c r="P81" s="237" t="s">
        <v>1022</v>
      </c>
      <c r="Q81" s="237" t="s">
        <v>131</v>
      </c>
      <c r="R81" s="237" t="s">
        <v>131</v>
      </c>
      <c r="S81" s="21" t="s">
        <v>225</v>
      </c>
      <c r="T81" s="21" t="s">
        <v>182</v>
      </c>
    </row>
    <row r="82" spans="1:20" ht="15.75" customHeight="1" outlineLevel="2">
      <c r="A82" s="237" t="s">
        <v>422</v>
      </c>
      <c r="B82" s="237" t="s">
        <v>120</v>
      </c>
      <c r="C82" s="238" t="s">
        <v>454</v>
      </c>
      <c r="D82" s="238" t="s">
        <v>455</v>
      </c>
      <c r="E82" s="239" t="s">
        <v>456</v>
      </c>
      <c r="F82" s="239" t="s">
        <v>244</v>
      </c>
      <c r="G82" s="237" t="s">
        <v>177</v>
      </c>
      <c r="H82" s="240">
        <v>91800000</v>
      </c>
      <c r="I82" s="241">
        <v>13934545.751</v>
      </c>
      <c r="J82" s="241">
        <v>903416039.9</v>
      </c>
      <c r="K82" s="241">
        <v>11495276</v>
      </c>
      <c r="L82" s="241">
        <v>1326951.748</v>
      </c>
      <c r="M82" s="241">
        <v>948942424.194</v>
      </c>
      <c r="N82" s="241">
        <v>108066936.218</v>
      </c>
      <c r="O82" s="241">
        <v>854867.99</v>
      </c>
      <c r="P82" s="237" t="s">
        <v>1022</v>
      </c>
      <c r="Q82" s="237" t="s">
        <v>131</v>
      </c>
      <c r="R82" s="237" t="s">
        <v>131</v>
      </c>
      <c r="S82" s="21" t="s">
        <v>225</v>
      </c>
      <c r="T82" s="21" t="s">
        <v>182</v>
      </c>
    </row>
    <row r="83" spans="1:20" ht="15.75" customHeight="1" outlineLevel="2">
      <c r="A83" s="237" t="s">
        <v>422</v>
      </c>
      <c r="B83" s="237" t="s">
        <v>120</v>
      </c>
      <c r="C83" s="238" t="s">
        <v>478</v>
      </c>
      <c r="D83" s="238" t="s">
        <v>479</v>
      </c>
      <c r="E83" s="239" t="s">
        <v>306</v>
      </c>
      <c r="F83" s="239" t="s">
        <v>135</v>
      </c>
      <c r="G83" s="237" t="s">
        <v>177</v>
      </c>
      <c r="H83" s="240">
        <v>281800000</v>
      </c>
      <c r="I83" s="241">
        <v>26793960.451</v>
      </c>
      <c r="J83" s="241">
        <v>405690244.17</v>
      </c>
      <c r="K83" s="241">
        <v>4995189.83</v>
      </c>
      <c r="L83" s="241">
        <v>20526895.815</v>
      </c>
      <c r="M83" s="241">
        <v>1824668434.753</v>
      </c>
      <c r="N83" s="241">
        <v>1671710175.975</v>
      </c>
      <c r="O83" s="241">
        <v>13224132.82</v>
      </c>
      <c r="P83" s="237" t="s">
        <v>1022</v>
      </c>
      <c r="Q83" s="237" t="s">
        <v>131</v>
      </c>
      <c r="R83" s="237" t="s">
        <v>131</v>
      </c>
      <c r="S83" s="21" t="s">
        <v>225</v>
      </c>
      <c r="T83" s="21" t="s">
        <v>137</v>
      </c>
    </row>
    <row r="84" spans="1:20" ht="15.75" customHeight="1" outlineLevel="2">
      <c r="A84" s="237" t="s">
        <v>512</v>
      </c>
      <c r="B84" s="237" t="s">
        <v>671</v>
      </c>
      <c r="C84" s="238" t="s">
        <v>820</v>
      </c>
      <c r="D84" s="238" t="s">
        <v>821</v>
      </c>
      <c r="E84" s="239" t="s">
        <v>822</v>
      </c>
      <c r="F84" s="239" t="s">
        <v>811</v>
      </c>
      <c r="G84" s="237" t="s">
        <v>511</v>
      </c>
      <c r="H84" s="240">
        <v>200000</v>
      </c>
      <c r="I84" s="241">
        <v>325228.001</v>
      </c>
      <c r="J84" s="241" t="s">
        <v>118</v>
      </c>
      <c r="K84" s="241" t="s">
        <v>118</v>
      </c>
      <c r="L84" s="241">
        <v>310446.002</v>
      </c>
      <c r="M84" s="241">
        <v>22148023.573</v>
      </c>
      <c r="N84" s="241">
        <v>25282719.082</v>
      </c>
      <c r="O84" s="241">
        <v>200000</v>
      </c>
      <c r="P84" s="237" t="s">
        <v>1022</v>
      </c>
      <c r="Q84" s="237" t="s">
        <v>131</v>
      </c>
      <c r="R84" s="237" t="s">
        <v>131</v>
      </c>
      <c r="S84" s="21" t="s">
        <v>225</v>
      </c>
      <c r="T84" s="21" t="s">
        <v>137</v>
      </c>
    </row>
    <row r="85" spans="1:20" ht="15.75" customHeight="1" outlineLevel="2">
      <c r="A85" s="237" t="s">
        <v>512</v>
      </c>
      <c r="B85" s="237" t="s">
        <v>120</v>
      </c>
      <c r="C85" s="238" t="s">
        <v>524</v>
      </c>
      <c r="D85" s="238" t="s">
        <v>525</v>
      </c>
      <c r="E85" s="239" t="s">
        <v>526</v>
      </c>
      <c r="F85" s="239" t="s">
        <v>254</v>
      </c>
      <c r="G85" s="237" t="s">
        <v>511</v>
      </c>
      <c r="H85" s="240">
        <v>55170000</v>
      </c>
      <c r="I85" s="241">
        <v>5587729.912</v>
      </c>
      <c r="J85" s="241">
        <v>11082454.68</v>
      </c>
      <c r="K85" s="241">
        <v>143701.23</v>
      </c>
      <c r="L85" s="241">
        <v>5189451.473</v>
      </c>
      <c r="M85" s="241">
        <v>380524350.278</v>
      </c>
      <c r="N85" s="241">
        <v>422628872.56</v>
      </c>
      <c r="O85" s="241">
        <v>3343223.26</v>
      </c>
      <c r="P85" s="237" t="s">
        <v>1022</v>
      </c>
      <c r="Q85" s="237" t="s">
        <v>131</v>
      </c>
      <c r="R85" s="237" t="s">
        <v>131</v>
      </c>
      <c r="S85" s="21" t="s">
        <v>225</v>
      </c>
      <c r="T85" s="21" t="s">
        <v>137</v>
      </c>
    </row>
    <row r="86" spans="1:20" ht="15.75" customHeight="1" outlineLevel="2">
      <c r="A86" s="237" t="s">
        <v>512</v>
      </c>
      <c r="B86" s="237" t="s">
        <v>120</v>
      </c>
      <c r="C86" s="238" t="s">
        <v>529</v>
      </c>
      <c r="D86" s="238" t="s">
        <v>530</v>
      </c>
      <c r="E86" s="239" t="s">
        <v>531</v>
      </c>
      <c r="F86" s="239" t="s">
        <v>123</v>
      </c>
      <c r="G86" s="237" t="s">
        <v>119</v>
      </c>
      <c r="H86" s="240">
        <v>127000000</v>
      </c>
      <c r="I86" s="241">
        <v>127000000</v>
      </c>
      <c r="J86" s="241">
        <v>2753825786.89</v>
      </c>
      <c r="K86" s="241">
        <v>34747793.87</v>
      </c>
      <c r="L86" s="241">
        <v>92252206.13</v>
      </c>
      <c r="M86" s="241">
        <v>8648698710.95</v>
      </c>
      <c r="N86" s="241">
        <v>7513018681.974</v>
      </c>
      <c r="O86" s="241">
        <v>92252206.13</v>
      </c>
      <c r="P86" s="237" t="s">
        <v>1022</v>
      </c>
      <c r="Q86" s="237" t="s">
        <v>131</v>
      </c>
      <c r="R86" s="237" t="s">
        <v>131</v>
      </c>
      <c r="S86" s="21" t="s">
        <v>225</v>
      </c>
      <c r="T86" s="21" t="s">
        <v>182</v>
      </c>
    </row>
    <row r="87" spans="1:20" ht="15.75" customHeight="1" outlineLevel="2">
      <c r="A87" s="237" t="s">
        <v>512</v>
      </c>
      <c r="B87" s="237" t="s">
        <v>120</v>
      </c>
      <c r="C87" s="238" t="s">
        <v>532</v>
      </c>
      <c r="D87" s="238" t="s">
        <v>533</v>
      </c>
      <c r="E87" s="239" t="s">
        <v>1166</v>
      </c>
      <c r="F87" s="239" t="s">
        <v>123</v>
      </c>
      <c r="G87" s="237" t="s">
        <v>511</v>
      </c>
      <c r="H87" s="240">
        <v>56860000</v>
      </c>
      <c r="I87" s="241" t="s">
        <v>118</v>
      </c>
      <c r="J87" s="241">
        <v>5743733.38</v>
      </c>
      <c r="K87" s="241">
        <v>70908.47</v>
      </c>
      <c r="L87" s="241">
        <v>88188530.442</v>
      </c>
      <c r="M87" s="241" t="s">
        <v>118</v>
      </c>
      <c r="N87" s="241">
        <v>7182072977.349</v>
      </c>
      <c r="O87" s="241">
        <v>56814086.76</v>
      </c>
      <c r="P87" s="237" t="s">
        <v>1022</v>
      </c>
      <c r="Q87" s="237" t="s">
        <v>131</v>
      </c>
      <c r="R87" s="237" t="s">
        <v>131</v>
      </c>
      <c r="S87" s="21" t="s">
        <v>225</v>
      </c>
      <c r="T87" s="21" t="s">
        <v>182</v>
      </c>
    </row>
    <row r="88" spans="1:20" ht="15.75" customHeight="1" outlineLevel="2">
      <c r="A88" s="237" t="s">
        <v>555</v>
      </c>
      <c r="B88" s="237" t="s">
        <v>120</v>
      </c>
      <c r="C88" s="238" t="s">
        <v>577</v>
      </c>
      <c r="D88" s="238" t="s">
        <v>578</v>
      </c>
      <c r="E88" s="239" t="s">
        <v>298</v>
      </c>
      <c r="F88" s="239" t="s">
        <v>287</v>
      </c>
      <c r="G88" s="237" t="s">
        <v>177</v>
      </c>
      <c r="H88" s="240">
        <v>18350000</v>
      </c>
      <c r="I88" s="241">
        <v>1777729.443</v>
      </c>
      <c r="J88" s="241">
        <v>0</v>
      </c>
      <c r="K88" s="241">
        <v>0</v>
      </c>
      <c r="L88" s="241">
        <v>1696929.528</v>
      </c>
      <c r="M88" s="241">
        <v>121063357.057</v>
      </c>
      <c r="N88" s="241">
        <v>138197922.605</v>
      </c>
      <c r="O88" s="241">
        <v>1093220.41</v>
      </c>
      <c r="P88" s="237" t="s">
        <v>1022</v>
      </c>
      <c r="Q88" s="237" t="s">
        <v>131</v>
      </c>
      <c r="R88" s="237" t="s">
        <v>131</v>
      </c>
      <c r="S88" s="21" t="s">
        <v>225</v>
      </c>
      <c r="T88" s="21" t="s">
        <v>182</v>
      </c>
    </row>
    <row r="89" spans="1:20" ht="15.75" customHeight="1" outlineLevel="2">
      <c r="A89" s="237" t="s">
        <v>631</v>
      </c>
      <c r="B89" s="237" t="s">
        <v>120</v>
      </c>
      <c r="C89" s="238" t="s">
        <v>632</v>
      </c>
      <c r="D89" s="238" t="s">
        <v>633</v>
      </c>
      <c r="E89" s="239" t="s">
        <v>634</v>
      </c>
      <c r="F89" s="239" t="s">
        <v>359</v>
      </c>
      <c r="G89" s="237" t="s">
        <v>119</v>
      </c>
      <c r="H89" s="240">
        <v>20000000</v>
      </c>
      <c r="I89" s="241">
        <v>20000000</v>
      </c>
      <c r="J89" s="241">
        <v>0</v>
      </c>
      <c r="K89" s="241">
        <v>0</v>
      </c>
      <c r="L89" s="241">
        <v>20000000</v>
      </c>
      <c r="M89" s="241">
        <v>1361999797</v>
      </c>
      <c r="N89" s="241">
        <v>1628799786.4</v>
      </c>
      <c r="O89" s="241">
        <v>20000000</v>
      </c>
      <c r="P89" s="237" t="s">
        <v>1022</v>
      </c>
      <c r="Q89" s="237" t="s">
        <v>131</v>
      </c>
      <c r="R89" s="237" t="s">
        <v>131</v>
      </c>
      <c r="S89" s="21" t="s">
        <v>225</v>
      </c>
      <c r="T89" s="21" t="s">
        <v>182</v>
      </c>
    </row>
    <row r="90" spans="1:20" ht="15.75" customHeight="1" outlineLevel="2">
      <c r="A90" s="237" t="s">
        <v>585</v>
      </c>
      <c r="B90" s="237" t="s">
        <v>120</v>
      </c>
      <c r="C90" s="238" t="s">
        <v>34</v>
      </c>
      <c r="D90" s="238" t="s">
        <v>35</v>
      </c>
      <c r="E90" s="239" t="s">
        <v>36</v>
      </c>
      <c r="F90" s="239" t="s">
        <v>175</v>
      </c>
      <c r="G90" s="237" t="s">
        <v>119</v>
      </c>
      <c r="H90" s="240">
        <v>6000000</v>
      </c>
      <c r="I90" s="241" t="s">
        <v>118</v>
      </c>
      <c r="J90" s="241">
        <v>0</v>
      </c>
      <c r="K90" s="241">
        <v>0</v>
      </c>
      <c r="L90" s="241">
        <v>6000000</v>
      </c>
      <c r="M90" s="241" t="s">
        <v>118</v>
      </c>
      <c r="N90" s="241">
        <v>488639935.92</v>
      </c>
      <c r="O90" s="241">
        <v>6000000</v>
      </c>
      <c r="P90" s="237" t="s">
        <v>1022</v>
      </c>
      <c r="Q90" s="237" t="s">
        <v>131</v>
      </c>
      <c r="R90" s="237" t="s">
        <v>131</v>
      </c>
      <c r="S90" s="21" t="s">
        <v>225</v>
      </c>
      <c r="T90" s="21" t="s">
        <v>182</v>
      </c>
    </row>
    <row r="91" spans="1:20" ht="15.75" customHeight="1" outlineLevel="2">
      <c r="A91" s="237" t="s">
        <v>658</v>
      </c>
      <c r="B91" s="237" t="s">
        <v>671</v>
      </c>
      <c r="C91" s="238" t="s">
        <v>859</v>
      </c>
      <c r="D91" s="238" t="s">
        <v>860</v>
      </c>
      <c r="E91" s="239" t="s">
        <v>861</v>
      </c>
      <c r="F91" s="239" t="s">
        <v>156</v>
      </c>
      <c r="G91" s="237" t="s">
        <v>655</v>
      </c>
      <c r="H91" s="240">
        <v>500000000</v>
      </c>
      <c r="I91" s="241">
        <v>133338665.102</v>
      </c>
      <c r="J91" s="241">
        <v>11887496.732</v>
      </c>
      <c r="K91" s="241">
        <v>150000</v>
      </c>
      <c r="L91" s="241">
        <v>133172502.019</v>
      </c>
      <c r="M91" s="241">
        <v>9080361740.065</v>
      </c>
      <c r="N91" s="241">
        <v>10845567142.15</v>
      </c>
      <c r="O91" s="241">
        <v>499436825</v>
      </c>
      <c r="P91" s="237" t="s">
        <v>1022</v>
      </c>
      <c r="Q91" s="237" t="s">
        <v>131</v>
      </c>
      <c r="R91" s="237" t="s">
        <v>131</v>
      </c>
      <c r="S91" s="21" t="s">
        <v>225</v>
      </c>
      <c r="T91" s="21" t="s">
        <v>182</v>
      </c>
    </row>
    <row r="92" spans="1:20" ht="15.75" customHeight="1" outlineLevel="2">
      <c r="A92" s="237" t="s">
        <v>669</v>
      </c>
      <c r="B92" s="237" t="s">
        <v>671</v>
      </c>
      <c r="C92" s="238">
        <v>10764</v>
      </c>
      <c r="D92" s="238" t="s">
        <v>883</v>
      </c>
      <c r="E92" s="239" t="s">
        <v>884</v>
      </c>
      <c r="F92" s="239" t="s">
        <v>567</v>
      </c>
      <c r="G92" s="237" t="s">
        <v>194</v>
      </c>
      <c r="H92" s="240">
        <v>35000000</v>
      </c>
      <c r="I92" s="241">
        <v>34709500.226</v>
      </c>
      <c r="J92" s="241" t="s">
        <v>118</v>
      </c>
      <c r="K92" s="241" t="s">
        <v>118</v>
      </c>
      <c r="L92" s="241">
        <v>29000999.905</v>
      </c>
      <c r="M92" s="241">
        <v>2363716613.105</v>
      </c>
      <c r="N92" s="241">
        <v>2361841122.513</v>
      </c>
      <c r="O92" s="241">
        <v>17500000</v>
      </c>
      <c r="P92" s="237" t="s">
        <v>1022</v>
      </c>
      <c r="Q92" s="237" t="s">
        <v>131</v>
      </c>
      <c r="R92" s="237" t="s">
        <v>131</v>
      </c>
      <c r="S92" s="21" t="s">
        <v>225</v>
      </c>
      <c r="T92" s="21" t="s">
        <v>182</v>
      </c>
    </row>
    <row r="93" spans="1:20" ht="15.75" customHeight="1" outlineLevel="2">
      <c r="A93" s="237" t="s">
        <v>948</v>
      </c>
      <c r="B93" s="237" t="s">
        <v>671</v>
      </c>
      <c r="C93" s="238" t="s">
        <v>981</v>
      </c>
      <c r="D93" s="238" t="s">
        <v>982</v>
      </c>
      <c r="E93" s="239" t="s">
        <v>983</v>
      </c>
      <c r="F93" s="239" t="s">
        <v>984</v>
      </c>
      <c r="G93" s="237" t="s">
        <v>119</v>
      </c>
      <c r="H93" s="240">
        <v>200000000</v>
      </c>
      <c r="I93" s="241">
        <v>178667573</v>
      </c>
      <c r="J93" s="241">
        <v>5127875202.81</v>
      </c>
      <c r="K93" s="241">
        <v>63739899</v>
      </c>
      <c r="L93" s="241">
        <v>114927674</v>
      </c>
      <c r="M93" s="241">
        <v>12167259907.824</v>
      </c>
      <c r="N93" s="241">
        <v>9359708543.132</v>
      </c>
      <c r="O93" s="241">
        <v>114927674</v>
      </c>
      <c r="P93" s="237" t="s">
        <v>1022</v>
      </c>
      <c r="Q93" s="237" t="s">
        <v>131</v>
      </c>
      <c r="R93" s="237" t="s">
        <v>131</v>
      </c>
      <c r="S93" s="21" t="s">
        <v>225</v>
      </c>
      <c r="T93" s="21" t="s">
        <v>182</v>
      </c>
    </row>
    <row r="94" spans="1:20" ht="15.75" customHeight="1" outlineLevel="1">
      <c r="A94" s="237"/>
      <c r="B94" s="237"/>
      <c r="C94" s="238"/>
      <c r="D94" s="238"/>
      <c r="E94" s="239"/>
      <c r="F94" s="239"/>
      <c r="G94" s="237"/>
      <c r="H94" s="240"/>
      <c r="I94" s="241">
        <f aca="true" t="shared" si="3" ref="I94:O94">SUBTOTAL(9,I72:I93)</f>
        <v>1215122789.692</v>
      </c>
      <c r="J94" s="241">
        <f t="shared" si="3"/>
        <v>14676295825.005001</v>
      </c>
      <c r="K94" s="241">
        <f t="shared" si="3"/>
        <v>184587405.078</v>
      </c>
      <c r="L94" s="241">
        <f t="shared" si="3"/>
        <v>1106399840.256</v>
      </c>
      <c r="M94" s="241">
        <f t="shared" si="3"/>
        <v>82749849644.42001</v>
      </c>
      <c r="N94" s="241">
        <f t="shared" si="3"/>
        <v>90105191174.19</v>
      </c>
      <c r="O94" s="241">
        <f t="shared" si="3"/>
        <v>1428556895.57</v>
      </c>
      <c r="P94" s="237"/>
      <c r="Q94" s="237"/>
      <c r="R94" s="243" t="s">
        <v>1033</v>
      </c>
      <c r="S94" s="21"/>
      <c r="T94" s="21"/>
    </row>
    <row r="95" spans="1:20" ht="15.75" customHeight="1" outlineLevel="2">
      <c r="A95" s="237" t="s">
        <v>180</v>
      </c>
      <c r="B95" s="237" t="s">
        <v>671</v>
      </c>
      <c r="C95" s="238" t="s">
        <v>1073</v>
      </c>
      <c r="D95" s="238" t="s">
        <v>1074</v>
      </c>
      <c r="E95" s="239" t="s">
        <v>309</v>
      </c>
      <c r="F95" s="239" t="s">
        <v>37</v>
      </c>
      <c r="G95" s="237" t="s">
        <v>119</v>
      </c>
      <c r="H95" s="240">
        <v>37500000</v>
      </c>
      <c r="I95" s="241">
        <v>36609169.17</v>
      </c>
      <c r="J95" s="241">
        <v>468417748.889</v>
      </c>
      <c r="K95" s="241">
        <v>5949320.8</v>
      </c>
      <c r="L95" s="241">
        <v>30659848.37</v>
      </c>
      <c r="M95" s="241">
        <v>2493084048.894</v>
      </c>
      <c r="N95" s="241">
        <v>2496937723.806</v>
      </c>
      <c r="O95" s="241">
        <v>30659848.37</v>
      </c>
      <c r="P95" s="237" t="s">
        <v>1022</v>
      </c>
      <c r="Q95" s="237" t="s">
        <v>131</v>
      </c>
      <c r="R95" s="237" t="s">
        <v>38</v>
      </c>
      <c r="S95" s="21" t="s">
        <v>225</v>
      </c>
      <c r="T95" s="21" t="s">
        <v>182</v>
      </c>
    </row>
    <row r="96" spans="1:20" ht="15.75" customHeight="1" outlineLevel="1">
      <c r="A96" s="237"/>
      <c r="B96" s="237"/>
      <c r="C96" s="238"/>
      <c r="D96" s="238"/>
      <c r="E96" s="239"/>
      <c r="F96" s="239"/>
      <c r="G96" s="237"/>
      <c r="H96" s="240"/>
      <c r="I96" s="241">
        <f aca="true" t="shared" si="4" ref="I96:O96">SUBTOTAL(9,I95:I95)</f>
        <v>36609169.17</v>
      </c>
      <c r="J96" s="241">
        <f t="shared" si="4"/>
        <v>468417748.889</v>
      </c>
      <c r="K96" s="241">
        <f t="shared" si="4"/>
        <v>5949320.8</v>
      </c>
      <c r="L96" s="241">
        <f t="shared" si="4"/>
        <v>30659848.37</v>
      </c>
      <c r="M96" s="241">
        <f t="shared" si="4"/>
        <v>2493084048.894</v>
      </c>
      <c r="N96" s="241">
        <f t="shared" si="4"/>
        <v>2496937723.806</v>
      </c>
      <c r="O96" s="241">
        <f t="shared" si="4"/>
        <v>30659848.37</v>
      </c>
      <c r="P96" s="237"/>
      <c r="Q96" s="237"/>
      <c r="R96" s="243" t="s">
        <v>1199</v>
      </c>
      <c r="S96" s="21"/>
      <c r="T96" s="21"/>
    </row>
    <row r="97" spans="1:20" ht="15.75" customHeight="1" outlineLevel="2">
      <c r="A97" s="237" t="s">
        <v>180</v>
      </c>
      <c r="B97" s="237" t="s">
        <v>120</v>
      </c>
      <c r="C97" s="238" t="s">
        <v>212</v>
      </c>
      <c r="D97" s="238" t="s">
        <v>213</v>
      </c>
      <c r="E97" s="239" t="s">
        <v>214</v>
      </c>
      <c r="F97" s="239" t="s">
        <v>215</v>
      </c>
      <c r="G97" s="237" t="s">
        <v>177</v>
      </c>
      <c r="H97" s="240">
        <v>5793530.9</v>
      </c>
      <c r="I97" s="241">
        <v>320631.939</v>
      </c>
      <c r="J97" s="241">
        <v>22727126.45</v>
      </c>
      <c r="K97" s="241">
        <v>285477.26</v>
      </c>
      <c r="L97" s="241" t="s">
        <v>118</v>
      </c>
      <c r="M97" s="241">
        <v>21835031.797</v>
      </c>
      <c r="N97" s="241" t="s">
        <v>118</v>
      </c>
      <c r="O97" s="241"/>
      <c r="P97" s="237" t="s">
        <v>1023</v>
      </c>
      <c r="Q97" s="237" t="s">
        <v>1024</v>
      </c>
      <c r="R97" s="237" t="s">
        <v>216</v>
      </c>
      <c r="S97" s="21" t="s">
        <v>225</v>
      </c>
      <c r="T97" s="21" t="s">
        <v>182</v>
      </c>
    </row>
    <row r="98" spans="1:20" ht="15.75" customHeight="1" outlineLevel="2">
      <c r="A98" s="237" t="s">
        <v>180</v>
      </c>
      <c r="B98" s="237" t="s">
        <v>120</v>
      </c>
      <c r="C98" s="238" t="s">
        <v>262</v>
      </c>
      <c r="D98" s="238" t="s">
        <v>263</v>
      </c>
      <c r="E98" s="239" t="s">
        <v>264</v>
      </c>
      <c r="F98" s="239" t="s">
        <v>265</v>
      </c>
      <c r="G98" s="237" t="s">
        <v>177</v>
      </c>
      <c r="H98" s="240">
        <v>10864000</v>
      </c>
      <c r="I98" s="241">
        <v>13290981.054</v>
      </c>
      <c r="J98" s="241">
        <v>1630096.51</v>
      </c>
      <c r="K98" s="241">
        <v>20124.65</v>
      </c>
      <c r="L98" s="241">
        <v>12666711.179</v>
      </c>
      <c r="M98" s="241">
        <v>905115674.841</v>
      </c>
      <c r="N98" s="241">
        <v>1031576823.174</v>
      </c>
      <c r="O98" s="241">
        <v>8160331.33</v>
      </c>
      <c r="P98" s="237" t="s">
        <v>1023</v>
      </c>
      <c r="Q98" s="237" t="s">
        <v>1024</v>
      </c>
      <c r="R98" s="237" t="s">
        <v>216</v>
      </c>
      <c r="S98" s="21" t="s">
        <v>225</v>
      </c>
      <c r="T98" s="21" t="s">
        <v>182</v>
      </c>
    </row>
    <row r="99" spans="1:20" ht="15.75" customHeight="1" outlineLevel="2">
      <c r="A99" s="237" t="s">
        <v>180</v>
      </c>
      <c r="B99" s="237" t="s">
        <v>120</v>
      </c>
      <c r="C99" s="238" t="s">
        <v>269</v>
      </c>
      <c r="D99" s="238" t="s">
        <v>270</v>
      </c>
      <c r="E99" s="239" t="s">
        <v>264</v>
      </c>
      <c r="F99" s="239" t="s">
        <v>265</v>
      </c>
      <c r="G99" s="237" t="s">
        <v>177</v>
      </c>
      <c r="H99" s="240">
        <v>1260798.83</v>
      </c>
      <c r="I99" s="241">
        <v>2526670.553</v>
      </c>
      <c r="J99" s="241">
        <v>87118981.68</v>
      </c>
      <c r="K99" s="241">
        <v>1174501.27</v>
      </c>
      <c r="L99" s="241">
        <v>1260997.495</v>
      </c>
      <c r="M99" s="241">
        <v>172066239.018</v>
      </c>
      <c r="N99" s="241">
        <v>102695622.549</v>
      </c>
      <c r="O99" s="241">
        <v>812377.99</v>
      </c>
      <c r="P99" s="237" t="s">
        <v>1023</v>
      </c>
      <c r="Q99" s="237" t="s">
        <v>1024</v>
      </c>
      <c r="R99" s="237" t="s">
        <v>216</v>
      </c>
      <c r="S99" s="21" t="s">
        <v>225</v>
      </c>
      <c r="T99" s="21" t="s">
        <v>182</v>
      </c>
    </row>
    <row r="100" spans="1:20" ht="15.75" customHeight="1" outlineLevel="2">
      <c r="A100" s="237" t="s">
        <v>689</v>
      </c>
      <c r="B100" s="237" t="s">
        <v>671</v>
      </c>
      <c r="C100" s="238">
        <v>10028</v>
      </c>
      <c r="D100" s="238" t="s">
        <v>700</v>
      </c>
      <c r="E100" s="239" t="s">
        <v>701</v>
      </c>
      <c r="F100" s="239" t="s">
        <v>123</v>
      </c>
      <c r="G100" s="237" t="s">
        <v>690</v>
      </c>
      <c r="H100" s="240">
        <v>10500000</v>
      </c>
      <c r="I100" s="241">
        <v>5801069.028</v>
      </c>
      <c r="J100" s="241">
        <v>158227504.323</v>
      </c>
      <c r="K100" s="241">
        <v>1978828.879</v>
      </c>
      <c r="L100" s="241">
        <v>3025341.286</v>
      </c>
      <c r="M100" s="241">
        <v>395052741.893</v>
      </c>
      <c r="N100" s="241">
        <v>246383761.988</v>
      </c>
      <c r="O100" s="241">
        <v>3489882.44</v>
      </c>
      <c r="P100" s="237" t="s">
        <v>1023</v>
      </c>
      <c r="Q100" s="237" t="s">
        <v>1024</v>
      </c>
      <c r="R100" s="237" t="s">
        <v>216</v>
      </c>
      <c r="S100" s="21" t="s">
        <v>225</v>
      </c>
      <c r="T100" s="21" t="s">
        <v>182</v>
      </c>
    </row>
    <row r="101" spans="1:20" ht="15.75" customHeight="1" outlineLevel="2">
      <c r="A101" s="237" t="s">
        <v>711</v>
      </c>
      <c r="B101" s="237" t="s">
        <v>671</v>
      </c>
      <c r="C101" s="238" t="s">
        <v>714</v>
      </c>
      <c r="D101" s="238" t="s">
        <v>715</v>
      </c>
      <c r="E101" s="239" t="s">
        <v>716</v>
      </c>
      <c r="F101" s="239" t="s">
        <v>494</v>
      </c>
      <c r="G101" s="237" t="s">
        <v>147</v>
      </c>
      <c r="H101" s="240">
        <v>18000000</v>
      </c>
      <c r="I101" s="241" t="s">
        <v>118</v>
      </c>
      <c r="J101" s="241" t="s">
        <v>118</v>
      </c>
      <c r="K101" s="241" t="s">
        <v>118</v>
      </c>
      <c r="L101" s="241">
        <v>25421399.955</v>
      </c>
      <c r="M101" s="241" t="s">
        <v>118</v>
      </c>
      <c r="N101" s="241">
        <v>2070318540.818</v>
      </c>
      <c r="O101" s="241">
        <v>18000000</v>
      </c>
      <c r="P101" s="237" t="s">
        <v>1023</v>
      </c>
      <c r="Q101" s="237" t="s">
        <v>1024</v>
      </c>
      <c r="R101" s="237" t="s">
        <v>216</v>
      </c>
      <c r="S101" s="21" t="s">
        <v>225</v>
      </c>
      <c r="T101" s="21" t="s">
        <v>182</v>
      </c>
    </row>
    <row r="102" spans="1:20" ht="15.75" customHeight="1" outlineLevel="2">
      <c r="A102" s="237" t="s">
        <v>160</v>
      </c>
      <c r="B102" s="237" t="s">
        <v>671</v>
      </c>
      <c r="C102" s="238" t="s">
        <v>749</v>
      </c>
      <c r="D102" s="238" t="s">
        <v>750</v>
      </c>
      <c r="E102" s="239" t="s">
        <v>260</v>
      </c>
      <c r="F102" s="239" t="s">
        <v>1171</v>
      </c>
      <c r="G102" s="237" t="s">
        <v>147</v>
      </c>
      <c r="H102" s="240">
        <v>4600000</v>
      </c>
      <c r="I102" s="241">
        <v>5651400.217</v>
      </c>
      <c r="J102" s="241" t="s">
        <v>118</v>
      </c>
      <c r="K102" s="241" t="s">
        <v>118</v>
      </c>
      <c r="L102" s="241">
        <v>5079211.246</v>
      </c>
      <c r="M102" s="241">
        <v>384860297.428</v>
      </c>
      <c r="N102" s="241">
        <v>413650909.65</v>
      </c>
      <c r="O102" s="241">
        <v>3596411</v>
      </c>
      <c r="P102" s="237" t="s">
        <v>1023</v>
      </c>
      <c r="Q102" s="237" t="s">
        <v>1024</v>
      </c>
      <c r="R102" s="237" t="s">
        <v>216</v>
      </c>
      <c r="S102" s="21" t="s">
        <v>225</v>
      </c>
      <c r="T102" s="21" t="s">
        <v>182</v>
      </c>
    </row>
    <row r="103" spans="1:20" ht="15.75" customHeight="1" outlineLevel="2">
      <c r="A103" s="237" t="s">
        <v>422</v>
      </c>
      <c r="B103" s="237" t="s">
        <v>671</v>
      </c>
      <c r="C103" s="238" t="s">
        <v>786</v>
      </c>
      <c r="D103" s="238" t="s">
        <v>787</v>
      </c>
      <c r="E103" s="239" t="s">
        <v>449</v>
      </c>
      <c r="F103" s="239" t="s">
        <v>49</v>
      </c>
      <c r="G103" s="237" t="s">
        <v>194</v>
      </c>
      <c r="H103" s="240">
        <v>686000</v>
      </c>
      <c r="I103" s="241">
        <v>107577.594</v>
      </c>
      <c r="J103" s="241">
        <v>6668217.09</v>
      </c>
      <c r="K103" s="241">
        <v>85396.922</v>
      </c>
      <c r="L103" s="241">
        <v>13811.204</v>
      </c>
      <c r="M103" s="241">
        <v>7326033.035</v>
      </c>
      <c r="N103" s="241">
        <v>1124784.321</v>
      </c>
      <c r="O103" s="241">
        <v>8334.06</v>
      </c>
      <c r="P103" s="237" t="s">
        <v>1023</v>
      </c>
      <c r="Q103" s="237" t="s">
        <v>1024</v>
      </c>
      <c r="R103" s="237" t="s">
        <v>216</v>
      </c>
      <c r="S103" s="21" t="s">
        <v>225</v>
      </c>
      <c r="T103" s="21" t="s">
        <v>137</v>
      </c>
    </row>
    <row r="104" spans="1:20" ht="15.75" customHeight="1" outlineLevel="2">
      <c r="A104" s="237" t="s">
        <v>422</v>
      </c>
      <c r="B104" s="237" t="s">
        <v>671</v>
      </c>
      <c r="C104" s="238" t="s">
        <v>788</v>
      </c>
      <c r="D104" s="238" t="s">
        <v>789</v>
      </c>
      <c r="E104" s="239" t="s">
        <v>790</v>
      </c>
      <c r="F104" s="239" t="s">
        <v>156</v>
      </c>
      <c r="G104" s="237" t="s">
        <v>119</v>
      </c>
      <c r="H104" s="240">
        <v>706500</v>
      </c>
      <c r="I104" s="241">
        <v>298948.89</v>
      </c>
      <c r="J104" s="241">
        <v>23575109.418</v>
      </c>
      <c r="K104" s="241">
        <v>298948.89</v>
      </c>
      <c r="L104" s="241" t="s">
        <v>118</v>
      </c>
      <c r="M104" s="241">
        <v>20358416.375</v>
      </c>
      <c r="N104" s="241" t="s">
        <v>118</v>
      </c>
      <c r="O104" s="241"/>
      <c r="P104" s="237" t="s">
        <v>1023</v>
      </c>
      <c r="Q104" s="237" t="s">
        <v>1024</v>
      </c>
      <c r="R104" s="237" t="s">
        <v>216</v>
      </c>
      <c r="S104" s="21" t="s">
        <v>225</v>
      </c>
      <c r="T104" s="21" t="s">
        <v>137</v>
      </c>
    </row>
    <row r="105" spans="1:20" ht="15.75" customHeight="1" outlineLevel="2">
      <c r="A105" s="237" t="s">
        <v>422</v>
      </c>
      <c r="B105" s="237" t="s">
        <v>120</v>
      </c>
      <c r="C105" s="238" t="s">
        <v>427</v>
      </c>
      <c r="D105" s="238" t="s">
        <v>428</v>
      </c>
      <c r="E105" s="239" t="s">
        <v>429</v>
      </c>
      <c r="F105" s="239" t="s">
        <v>430</v>
      </c>
      <c r="G105" s="237" t="s">
        <v>177</v>
      </c>
      <c r="H105" s="240">
        <v>12735856.59</v>
      </c>
      <c r="I105" s="241">
        <v>5958410.185</v>
      </c>
      <c r="J105" s="241">
        <v>0</v>
      </c>
      <c r="K105" s="241">
        <v>0</v>
      </c>
      <c r="L105" s="241">
        <v>5687593.361</v>
      </c>
      <c r="M105" s="241">
        <v>405767673.101</v>
      </c>
      <c r="N105" s="241">
        <v>463197542.561</v>
      </c>
      <c r="O105" s="241">
        <v>3664143.41</v>
      </c>
      <c r="P105" s="237" t="s">
        <v>1023</v>
      </c>
      <c r="Q105" s="237" t="s">
        <v>1024</v>
      </c>
      <c r="R105" s="237" t="s">
        <v>216</v>
      </c>
      <c r="S105" s="21" t="s">
        <v>225</v>
      </c>
      <c r="T105" s="21" t="s">
        <v>182</v>
      </c>
    </row>
    <row r="106" spans="1:20" ht="15.75" customHeight="1" outlineLevel="2">
      <c r="A106" s="237" t="s">
        <v>422</v>
      </c>
      <c r="B106" s="237" t="s">
        <v>120</v>
      </c>
      <c r="C106" s="238" t="s">
        <v>447</v>
      </c>
      <c r="D106" s="238" t="s">
        <v>448</v>
      </c>
      <c r="E106" s="239" t="s">
        <v>449</v>
      </c>
      <c r="F106" s="239" t="s">
        <v>49</v>
      </c>
      <c r="G106" s="237" t="s">
        <v>177</v>
      </c>
      <c r="H106" s="240">
        <v>2700000</v>
      </c>
      <c r="I106" s="241">
        <v>2043326.858</v>
      </c>
      <c r="J106" s="241">
        <v>4986944.19</v>
      </c>
      <c r="K106" s="241">
        <v>60569.54</v>
      </c>
      <c r="L106" s="241">
        <v>1884713.207</v>
      </c>
      <c r="M106" s="241">
        <v>139150538.293</v>
      </c>
      <c r="N106" s="241">
        <v>153491023.477</v>
      </c>
      <c r="O106" s="241">
        <v>1214197.12</v>
      </c>
      <c r="P106" s="237" t="s">
        <v>1023</v>
      </c>
      <c r="Q106" s="237" t="s">
        <v>1024</v>
      </c>
      <c r="R106" s="237" t="s">
        <v>216</v>
      </c>
      <c r="S106" s="21" t="s">
        <v>283</v>
      </c>
      <c r="T106" s="21" t="s">
        <v>137</v>
      </c>
    </row>
    <row r="107" spans="1:20" ht="15.75" customHeight="1" outlineLevel="2">
      <c r="A107" s="237" t="s">
        <v>422</v>
      </c>
      <c r="B107" s="237" t="s">
        <v>120</v>
      </c>
      <c r="C107" s="238" t="s">
        <v>487</v>
      </c>
      <c r="D107" s="238" t="s">
        <v>488</v>
      </c>
      <c r="E107" s="239" t="s">
        <v>489</v>
      </c>
      <c r="F107" s="239" t="s">
        <v>490</v>
      </c>
      <c r="G107" s="237" t="s">
        <v>177</v>
      </c>
      <c r="H107" s="240">
        <v>15100000</v>
      </c>
      <c r="I107" s="241">
        <v>20152376.165</v>
      </c>
      <c r="J107" s="241">
        <v>210463120.93</v>
      </c>
      <c r="K107" s="241">
        <v>2671843.46</v>
      </c>
      <c r="L107" s="241">
        <v>16527399.405</v>
      </c>
      <c r="M107" s="241">
        <v>1372376612.26</v>
      </c>
      <c r="N107" s="241">
        <v>1345991231.057</v>
      </c>
      <c r="O107" s="241">
        <v>10647519.57</v>
      </c>
      <c r="P107" s="237" t="s">
        <v>1023</v>
      </c>
      <c r="Q107" s="237" t="s">
        <v>1024</v>
      </c>
      <c r="R107" s="237" t="s">
        <v>216</v>
      </c>
      <c r="S107" s="21" t="s">
        <v>283</v>
      </c>
      <c r="T107" s="21" t="s">
        <v>137</v>
      </c>
    </row>
    <row r="108" spans="1:20" ht="15.75" customHeight="1" outlineLevel="2">
      <c r="A108" s="237" t="s">
        <v>512</v>
      </c>
      <c r="B108" s="237" t="s">
        <v>671</v>
      </c>
      <c r="C108" s="238" t="s">
        <v>823</v>
      </c>
      <c r="D108" s="238" t="s">
        <v>824</v>
      </c>
      <c r="E108" s="239" t="s">
        <v>825</v>
      </c>
      <c r="F108" s="239" t="s">
        <v>826</v>
      </c>
      <c r="G108" s="237" t="s">
        <v>119</v>
      </c>
      <c r="H108" s="240">
        <v>250000</v>
      </c>
      <c r="I108" s="241">
        <v>162522.28</v>
      </c>
      <c r="J108" s="241" t="s">
        <v>118</v>
      </c>
      <c r="K108" s="241" t="s">
        <v>118</v>
      </c>
      <c r="L108" s="241">
        <v>162522.28</v>
      </c>
      <c r="M108" s="241">
        <v>11067765.618</v>
      </c>
      <c r="N108" s="241">
        <v>13235812.747</v>
      </c>
      <c r="O108" s="241">
        <v>162522.28</v>
      </c>
      <c r="P108" s="237" t="s">
        <v>1023</v>
      </c>
      <c r="Q108" s="237" t="s">
        <v>1024</v>
      </c>
      <c r="R108" s="237" t="s">
        <v>216</v>
      </c>
      <c r="S108" s="21" t="s">
        <v>283</v>
      </c>
      <c r="T108" s="21" t="s">
        <v>182</v>
      </c>
    </row>
    <row r="109" spans="1:20" ht="15.75" customHeight="1" outlineLevel="2">
      <c r="A109" s="237" t="s">
        <v>512</v>
      </c>
      <c r="B109" s="237" t="s">
        <v>120</v>
      </c>
      <c r="C109" s="238" t="s">
        <v>515</v>
      </c>
      <c r="D109" s="238" t="s">
        <v>516</v>
      </c>
      <c r="E109" s="239" t="s">
        <v>514</v>
      </c>
      <c r="F109" s="239" t="s">
        <v>224</v>
      </c>
      <c r="G109" s="237" t="s">
        <v>119</v>
      </c>
      <c r="H109" s="240">
        <v>5000000</v>
      </c>
      <c r="I109" s="241">
        <v>164869.07</v>
      </c>
      <c r="J109" s="241">
        <v>11539610.79</v>
      </c>
      <c r="K109" s="241">
        <v>165906.25</v>
      </c>
      <c r="L109" s="241">
        <v>0</v>
      </c>
      <c r="M109" s="241">
        <v>11227581.75</v>
      </c>
      <c r="N109" s="241">
        <v>0</v>
      </c>
      <c r="O109" s="241">
        <v>1080566.66</v>
      </c>
      <c r="P109" s="237" t="s">
        <v>1023</v>
      </c>
      <c r="Q109" s="237" t="s">
        <v>1024</v>
      </c>
      <c r="R109" s="237" t="s">
        <v>216</v>
      </c>
      <c r="S109" s="21" t="s">
        <v>283</v>
      </c>
      <c r="T109" s="21" t="s">
        <v>182</v>
      </c>
    </row>
    <row r="110" spans="1:20" ht="15.75" customHeight="1" outlineLevel="2">
      <c r="A110" s="237" t="s">
        <v>512</v>
      </c>
      <c r="B110" s="237" t="s">
        <v>120</v>
      </c>
      <c r="C110" s="238" t="s">
        <v>518</v>
      </c>
      <c r="D110" s="238" t="s">
        <v>519</v>
      </c>
      <c r="E110" s="239" t="s">
        <v>514</v>
      </c>
      <c r="F110" s="239" t="s">
        <v>135</v>
      </c>
      <c r="G110" s="237" t="s">
        <v>119</v>
      </c>
      <c r="H110" s="240">
        <v>20000000</v>
      </c>
      <c r="I110" s="241">
        <v>9806687.16</v>
      </c>
      <c r="J110" s="241">
        <v>123102950.61</v>
      </c>
      <c r="K110" s="241">
        <v>1522374.23</v>
      </c>
      <c r="L110" s="241">
        <v>8284312.93</v>
      </c>
      <c r="M110" s="241">
        <v>667835296.058</v>
      </c>
      <c r="N110" s="241">
        <v>674674356.54</v>
      </c>
      <c r="O110" s="241">
        <v>9806687.16</v>
      </c>
      <c r="P110" s="237" t="s">
        <v>1023</v>
      </c>
      <c r="Q110" s="237" t="s">
        <v>1024</v>
      </c>
      <c r="R110" s="237" t="s">
        <v>216</v>
      </c>
      <c r="S110" s="21" t="s">
        <v>283</v>
      </c>
      <c r="T110" s="21" t="s">
        <v>137</v>
      </c>
    </row>
    <row r="111" spans="1:20" ht="15.75" customHeight="1" outlineLevel="2">
      <c r="A111" s="237" t="s">
        <v>604</v>
      </c>
      <c r="B111" s="237" t="s">
        <v>120</v>
      </c>
      <c r="C111" s="238" t="s">
        <v>605</v>
      </c>
      <c r="D111" s="238" t="s">
        <v>606</v>
      </c>
      <c r="E111" s="239" t="s">
        <v>607</v>
      </c>
      <c r="F111" s="239" t="s">
        <v>1158</v>
      </c>
      <c r="G111" s="237" t="s">
        <v>199</v>
      </c>
      <c r="H111" s="240">
        <v>3829074991</v>
      </c>
      <c r="I111" s="241">
        <v>27843064.142</v>
      </c>
      <c r="J111" s="241">
        <v>115488426.35</v>
      </c>
      <c r="K111" s="241">
        <v>1442087.47</v>
      </c>
      <c r="L111" s="241">
        <v>29820418.6</v>
      </c>
      <c r="M111" s="241">
        <v>1896112385.474</v>
      </c>
      <c r="N111" s="241">
        <v>2428574572.34</v>
      </c>
      <c r="O111" s="241">
        <v>2861865571</v>
      </c>
      <c r="P111" s="237" t="s">
        <v>1023</v>
      </c>
      <c r="Q111" s="237" t="s">
        <v>1024</v>
      </c>
      <c r="R111" s="237" t="s">
        <v>216</v>
      </c>
      <c r="S111" s="21" t="s">
        <v>283</v>
      </c>
      <c r="T111" s="21" t="s">
        <v>137</v>
      </c>
    </row>
    <row r="112" spans="1:20" ht="15.75" customHeight="1" outlineLevel="2">
      <c r="A112" s="237" t="s">
        <v>1037</v>
      </c>
      <c r="B112" s="237" t="s">
        <v>671</v>
      </c>
      <c r="C112" s="238">
        <v>10465</v>
      </c>
      <c r="D112" s="238" t="s">
        <v>834</v>
      </c>
      <c r="E112" s="239" t="s">
        <v>835</v>
      </c>
      <c r="F112" s="239" t="s">
        <v>836</v>
      </c>
      <c r="G112" s="237" t="s">
        <v>199</v>
      </c>
      <c r="H112" s="240">
        <v>27000000</v>
      </c>
      <c r="I112" s="241">
        <v>250521.922</v>
      </c>
      <c r="J112" s="241" t="s">
        <v>118</v>
      </c>
      <c r="K112" s="241" t="s">
        <v>118</v>
      </c>
      <c r="L112" s="241">
        <v>281337.918</v>
      </c>
      <c r="M112" s="241">
        <v>17060540.334</v>
      </c>
      <c r="N112" s="241">
        <v>22912157.062</v>
      </c>
      <c r="O112" s="241">
        <v>27000000</v>
      </c>
      <c r="P112" s="237" t="s">
        <v>1023</v>
      </c>
      <c r="Q112" s="237" t="s">
        <v>1024</v>
      </c>
      <c r="R112" s="237" t="s">
        <v>216</v>
      </c>
      <c r="S112" s="21" t="s">
        <v>283</v>
      </c>
      <c r="T112" s="21" t="s">
        <v>137</v>
      </c>
    </row>
    <row r="113" spans="1:20" ht="15.75" customHeight="1" outlineLevel="2">
      <c r="A113" s="237" t="s">
        <v>585</v>
      </c>
      <c r="B113" s="237" t="s">
        <v>120</v>
      </c>
      <c r="C113" s="238" t="s">
        <v>586</v>
      </c>
      <c r="D113" s="238" t="s">
        <v>587</v>
      </c>
      <c r="E113" s="239" t="s">
        <v>588</v>
      </c>
      <c r="F113" s="239" t="s">
        <v>254</v>
      </c>
      <c r="G113" s="237" t="s">
        <v>119</v>
      </c>
      <c r="H113" s="240">
        <v>5250000</v>
      </c>
      <c r="I113" s="241">
        <v>5250000</v>
      </c>
      <c r="J113" s="241">
        <v>0</v>
      </c>
      <c r="K113" s="241">
        <v>0</v>
      </c>
      <c r="L113" s="241">
        <v>5250000</v>
      </c>
      <c r="M113" s="241">
        <v>357524946.712</v>
      </c>
      <c r="N113" s="241">
        <v>427559943.93</v>
      </c>
      <c r="O113" s="241">
        <v>5250000</v>
      </c>
      <c r="P113" s="237" t="s">
        <v>1023</v>
      </c>
      <c r="Q113" s="237" t="s">
        <v>1024</v>
      </c>
      <c r="R113" s="237" t="s">
        <v>216</v>
      </c>
      <c r="S113" s="21" t="s">
        <v>283</v>
      </c>
      <c r="T113" s="21" t="s">
        <v>182</v>
      </c>
    </row>
    <row r="114" spans="1:20" ht="15.75" customHeight="1" outlineLevel="2">
      <c r="A114" s="237" t="s">
        <v>585</v>
      </c>
      <c r="B114" s="237" t="s">
        <v>120</v>
      </c>
      <c r="C114" s="238" t="s">
        <v>1161</v>
      </c>
      <c r="D114" s="238" t="s">
        <v>1162</v>
      </c>
      <c r="E114" s="239" t="s">
        <v>1163</v>
      </c>
      <c r="F114" s="239" t="s">
        <v>1164</v>
      </c>
      <c r="G114" s="237" t="s">
        <v>119</v>
      </c>
      <c r="H114" s="240">
        <v>16000000</v>
      </c>
      <c r="I114" s="241">
        <v>4716679.48</v>
      </c>
      <c r="J114" s="241">
        <v>0</v>
      </c>
      <c r="K114" s="241">
        <v>0</v>
      </c>
      <c r="L114" s="241">
        <v>4716679.48</v>
      </c>
      <c r="M114" s="241">
        <v>321205824.714</v>
      </c>
      <c r="N114" s="241">
        <v>384126326.477</v>
      </c>
      <c r="O114" s="241">
        <v>4716679.48</v>
      </c>
      <c r="P114" s="237" t="s">
        <v>1023</v>
      </c>
      <c r="Q114" s="237" t="s">
        <v>1024</v>
      </c>
      <c r="R114" s="237" t="s">
        <v>216</v>
      </c>
      <c r="S114" s="21" t="s">
        <v>483</v>
      </c>
      <c r="T114" s="21" t="s">
        <v>182</v>
      </c>
    </row>
    <row r="115" spans="1:20" ht="15.75" customHeight="1" outlineLevel="2">
      <c r="A115" s="237" t="s">
        <v>948</v>
      </c>
      <c r="B115" s="237" t="s">
        <v>671</v>
      </c>
      <c r="C115" s="238" t="s">
        <v>992</v>
      </c>
      <c r="D115" s="238" t="s">
        <v>993</v>
      </c>
      <c r="E115" s="239" t="s">
        <v>956</v>
      </c>
      <c r="F115" s="239" t="s">
        <v>567</v>
      </c>
      <c r="G115" s="237" t="s">
        <v>119</v>
      </c>
      <c r="H115" s="240">
        <v>192028414</v>
      </c>
      <c r="I115" s="241">
        <v>79555249</v>
      </c>
      <c r="J115" s="241">
        <v>4776557512.171</v>
      </c>
      <c r="K115" s="241">
        <v>59372992</v>
      </c>
      <c r="L115" s="241">
        <v>20182257</v>
      </c>
      <c r="M115" s="241">
        <v>5417711649.414</v>
      </c>
      <c r="N115" s="241">
        <v>1643642794.533</v>
      </c>
      <c r="O115" s="241">
        <v>20182257</v>
      </c>
      <c r="P115" s="237" t="s">
        <v>1023</v>
      </c>
      <c r="Q115" s="237" t="s">
        <v>1024</v>
      </c>
      <c r="R115" s="237" t="s">
        <v>216</v>
      </c>
      <c r="S115" s="21" t="s">
        <v>483</v>
      </c>
      <c r="T115" s="21" t="s">
        <v>182</v>
      </c>
    </row>
    <row r="116" spans="1:20" ht="15.75" customHeight="1" outlineLevel="2">
      <c r="A116" s="237" t="s">
        <v>948</v>
      </c>
      <c r="B116" s="237" t="s">
        <v>671</v>
      </c>
      <c r="C116" s="238" t="s">
        <v>68</v>
      </c>
      <c r="D116" s="238" t="s">
        <v>69</v>
      </c>
      <c r="E116" s="239" t="s">
        <v>963</v>
      </c>
      <c r="F116" s="239" t="s">
        <v>811</v>
      </c>
      <c r="G116" s="237" t="s">
        <v>119</v>
      </c>
      <c r="H116" s="240">
        <v>147323151</v>
      </c>
      <c r="I116" s="241" t="s">
        <v>118</v>
      </c>
      <c r="J116" s="241" t="s">
        <v>118</v>
      </c>
      <c r="K116" s="241" t="s">
        <v>118</v>
      </c>
      <c r="L116" s="241">
        <v>147323151</v>
      </c>
      <c r="M116" s="241" t="s">
        <v>118</v>
      </c>
      <c r="N116" s="241">
        <v>11997995844.029</v>
      </c>
      <c r="O116" s="241">
        <v>147323151</v>
      </c>
      <c r="P116" s="237" t="s">
        <v>1023</v>
      </c>
      <c r="Q116" s="237" t="s">
        <v>1024</v>
      </c>
      <c r="R116" s="237" t="s">
        <v>216</v>
      </c>
      <c r="S116" s="21" t="s">
        <v>483</v>
      </c>
      <c r="T116" s="21" t="s">
        <v>137</v>
      </c>
    </row>
    <row r="117" spans="1:20" ht="15.75" customHeight="1" outlineLevel="2">
      <c r="A117" s="237" t="s">
        <v>948</v>
      </c>
      <c r="B117" s="237" t="s">
        <v>671</v>
      </c>
      <c r="C117" s="238" t="s">
        <v>989</v>
      </c>
      <c r="D117" s="238" t="s">
        <v>990</v>
      </c>
      <c r="E117" s="239" t="s">
        <v>991</v>
      </c>
      <c r="F117" s="239" t="s">
        <v>223</v>
      </c>
      <c r="G117" s="237" t="s">
        <v>119</v>
      </c>
      <c r="H117" s="240">
        <v>7330000</v>
      </c>
      <c r="I117" s="241">
        <v>3102075</v>
      </c>
      <c r="J117" s="241">
        <v>103074910.192</v>
      </c>
      <c r="K117" s="241">
        <v>1288559.46</v>
      </c>
      <c r="L117" s="241">
        <v>1813515.54</v>
      </c>
      <c r="M117" s="241">
        <v>211251276.014</v>
      </c>
      <c r="N117" s="241">
        <v>147692686.209</v>
      </c>
      <c r="O117" s="241">
        <v>1813515.54</v>
      </c>
      <c r="P117" s="237" t="s">
        <v>1023</v>
      </c>
      <c r="Q117" s="237" t="s">
        <v>1024</v>
      </c>
      <c r="R117" s="237" t="s">
        <v>216</v>
      </c>
      <c r="S117" s="21" t="s">
        <v>483</v>
      </c>
      <c r="T117" s="21" t="s">
        <v>137</v>
      </c>
    </row>
    <row r="118" spans="1:20" ht="15.75" customHeight="1" outlineLevel="2">
      <c r="A118" s="237" t="s">
        <v>994</v>
      </c>
      <c r="B118" s="237" t="s">
        <v>671</v>
      </c>
      <c r="C118" s="238" t="s">
        <v>995</v>
      </c>
      <c r="D118" s="238" t="s">
        <v>996</v>
      </c>
      <c r="E118" s="239" t="s">
        <v>997</v>
      </c>
      <c r="F118" s="239" t="s">
        <v>123</v>
      </c>
      <c r="G118" s="237" t="s">
        <v>119</v>
      </c>
      <c r="H118" s="240">
        <v>80000000</v>
      </c>
      <c r="I118" s="241">
        <v>43036500</v>
      </c>
      <c r="J118" s="241">
        <v>869353260.208</v>
      </c>
      <c r="K118" s="241">
        <v>10988500</v>
      </c>
      <c r="L118" s="241">
        <v>32048000</v>
      </c>
      <c r="M118" s="241">
        <v>2930785213.18</v>
      </c>
      <c r="N118" s="241">
        <v>2609988777.727</v>
      </c>
      <c r="O118" s="241">
        <v>32048000</v>
      </c>
      <c r="P118" s="237" t="s">
        <v>1023</v>
      </c>
      <c r="Q118" s="237" t="s">
        <v>1024</v>
      </c>
      <c r="R118" s="237" t="s">
        <v>216</v>
      </c>
      <c r="S118" s="21" t="s">
        <v>483</v>
      </c>
      <c r="T118" s="21" t="s">
        <v>137</v>
      </c>
    </row>
    <row r="119" spans="1:20" ht="15.75" customHeight="1" outlineLevel="1">
      <c r="A119" s="237"/>
      <c r="B119" s="237"/>
      <c r="C119" s="238"/>
      <c r="D119" s="238"/>
      <c r="E119" s="239"/>
      <c r="F119" s="239"/>
      <c r="G119" s="237"/>
      <c r="H119" s="240"/>
      <c r="I119" s="241">
        <f aca="true" t="shared" si="5" ref="I119:O119">SUBTOTAL(9,I97:I118)</f>
        <v>230039560.537</v>
      </c>
      <c r="J119" s="241">
        <f t="shared" si="5"/>
        <v>6514513770.912</v>
      </c>
      <c r="K119" s="241">
        <f t="shared" si="5"/>
        <v>81356110.28099999</v>
      </c>
      <c r="L119" s="241">
        <f t="shared" si="5"/>
        <v>321449373.086</v>
      </c>
      <c r="M119" s="241">
        <f t="shared" si="5"/>
        <v>15665691737.308998</v>
      </c>
      <c r="N119" s="241">
        <f t="shared" si="5"/>
        <v>26178833511.189</v>
      </c>
      <c r="O119" s="241">
        <f t="shared" si="5"/>
        <v>3160842147.04</v>
      </c>
      <c r="P119" s="237"/>
      <c r="Q119" s="237"/>
      <c r="R119" s="243" t="s">
        <v>1200</v>
      </c>
      <c r="S119" s="21"/>
      <c r="T119" s="21"/>
    </row>
    <row r="120" spans="1:20" ht="15.75" customHeight="1" outlineLevel="2">
      <c r="A120" s="237" t="s">
        <v>180</v>
      </c>
      <c r="B120" s="237" t="s">
        <v>120</v>
      </c>
      <c r="C120" s="238" t="s">
        <v>300</v>
      </c>
      <c r="D120" s="238" t="s">
        <v>301</v>
      </c>
      <c r="E120" s="239" t="s">
        <v>306</v>
      </c>
      <c r="F120" s="239" t="s">
        <v>302</v>
      </c>
      <c r="G120" s="237" t="s">
        <v>119</v>
      </c>
      <c r="H120" s="240">
        <v>20000000</v>
      </c>
      <c r="I120" s="241">
        <v>11832502.12</v>
      </c>
      <c r="J120" s="241">
        <v>269165706.43</v>
      </c>
      <c r="K120" s="241">
        <v>3461220.52</v>
      </c>
      <c r="L120" s="241">
        <v>8371281.6</v>
      </c>
      <c r="M120" s="241">
        <v>805793274.272</v>
      </c>
      <c r="N120" s="241">
        <v>681757084.099</v>
      </c>
      <c r="O120" s="241">
        <v>8371281.6</v>
      </c>
      <c r="P120" s="237" t="s">
        <v>1023</v>
      </c>
      <c r="Q120" s="237" t="s">
        <v>1024</v>
      </c>
      <c r="R120" s="237" t="s">
        <v>303</v>
      </c>
      <c r="S120" s="21" t="s">
        <v>483</v>
      </c>
      <c r="T120" s="21" t="s">
        <v>137</v>
      </c>
    </row>
    <row r="121" spans="1:20" ht="15.75" customHeight="1" outlineLevel="2">
      <c r="A121" s="237" t="s">
        <v>180</v>
      </c>
      <c r="B121" s="237" t="s">
        <v>120</v>
      </c>
      <c r="C121" s="238" t="s">
        <v>304</v>
      </c>
      <c r="D121" s="238" t="s">
        <v>305</v>
      </c>
      <c r="E121" s="239" t="s">
        <v>306</v>
      </c>
      <c r="F121" s="239" t="s">
        <v>302</v>
      </c>
      <c r="G121" s="237" t="s">
        <v>177</v>
      </c>
      <c r="H121" s="240">
        <v>27727422.01</v>
      </c>
      <c r="I121" s="241">
        <v>42822770.904</v>
      </c>
      <c r="J121" s="241">
        <v>50244403.32</v>
      </c>
      <c r="K121" s="241">
        <v>667863.06</v>
      </c>
      <c r="L121" s="241">
        <v>40215175.091</v>
      </c>
      <c r="M121" s="241">
        <v>2916230263.88</v>
      </c>
      <c r="N121" s="241">
        <v>3275123429.919</v>
      </c>
      <c r="O121" s="241">
        <v>25908000</v>
      </c>
      <c r="P121" s="237" t="s">
        <v>1023</v>
      </c>
      <c r="Q121" s="237" t="s">
        <v>1024</v>
      </c>
      <c r="R121" s="237" t="s">
        <v>303</v>
      </c>
      <c r="S121" s="21" t="s">
        <v>483</v>
      </c>
      <c r="T121" s="21" t="s">
        <v>137</v>
      </c>
    </row>
    <row r="122" spans="1:20" ht="15.75" customHeight="1" outlineLevel="2">
      <c r="A122" s="237" t="s">
        <v>397</v>
      </c>
      <c r="B122" s="237" t="s">
        <v>671</v>
      </c>
      <c r="C122" s="238">
        <v>28408</v>
      </c>
      <c r="D122" s="238" t="s">
        <v>760</v>
      </c>
      <c r="E122" s="239" t="s">
        <v>761</v>
      </c>
      <c r="F122" s="239" t="s">
        <v>123</v>
      </c>
      <c r="G122" s="237" t="s">
        <v>119</v>
      </c>
      <c r="H122" s="240">
        <v>10080000</v>
      </c>
      <c r="I122" s="241">
        <v>5039675.81</v>
      </c>
      <c r="J122" s="241">
        <v>244906255.035</v>
      </c>
      <c r="K122" s="241">
        <v>3096445.5</v>
      </c>
      <c r="L122" s="241">
        <v>1943230.31</v>
      </c>
      <c r="M122" s="241">
        <v>343201871.508</v>
      </c>
      <c r="N122" s="241">
        <v>158256655.693</v>
      </c>
      <c r="O122" s="241">
        <v>1943230.31</v>
      </c>
      <c r="P122" s="237" t="s">
        <v>1023</v>
      </c>
      <c r="Q122" s="237" t="s">
        <v>1024</v>
      </c>
      <c r="R122" s="237" t="s">
        <v>303</v>
      </c>
      <c r="S122" s="21" t="s">
        <v>278</v>
      </c>
      <c r="T122" s="21" t="s">
        <v>182</v>
      </c>
    </row>
    <row r="123" spans="1:20" ht="15.75" customHeight="1" outlineLevel="2">
      <c r="A123" s="237" t="s">
        <v>903</v>
      </c>
      <c r="B123" s="237" t="s">
        <v>671</v>
      </c>
      <c r="C123" s="238">
        <v>38828</v>
      </c>
      <c r="D123" s="238" t="s">
        <v>915</v>
      </c>
      <c r="E123" s="239" t="s">
        <v>1165</v>
      </c>
      <c r="F123" s="239" t="s">
        <v>123</v>
      </c>
      <c r="G123" s="237" t="s">
        <v>119</v>
      </c>
      <c r="H123" s="240">
        <v>1350000</v>
      </c>
      <c r="I123" s="241">
        <v>1142700</v>
      </c>
      <c r="J123" s="241" t="s">
        <v>118</v>
      </c>
      <c r="K123" s="241" t="s">
        <v>118</v>
      </c>
      <c r="L123" s="241">
        <v>1142700</v>
      </c>
      <c r="M123" s="241">
        <v>77817858.402</v>
      </c>
      <c r="N123" s="241">
        <v>93061475.796</v>
      </c>
      <c r="O123" s="241">
        <v>1142700</v>
      </c>
      <c r="P123" s="237" t="s">
        <v>1023</v>
      </c>
      <c r="Q123" s="237" t="s">
        <v>1024</v>
      </c>
      <c r="R123" s="237" t="s">
        <v>303</v>
      </c>
      <c r="S123" s="21" t="s">
        <v>278</v>
      </c>
      <c r="T123" s="21" t="s">
        <v>182</v>
      </c>
    </row>
    <row r="124" spans="1:20" ht="15.75" customHeight="1" outlineLevel="1">
      <c r="A124" s="237"/>
      <c r="B124" s="237"/>
      <c r="C124" s="238"/>
      <c r="D124" s="238"/>
      <c r="E124" s="239"/>
      <c r="F124" s="239"/>
      <c r="G124" s="237"/>
      <c r="H124" s="240"/>
      <c r="I124" s="241">
        <f aca="true" t="shared" si="6" ref="I124:O124">SUBTOTAL(9,I120:I123)</f>
        <v>60837648.834</v>
      </c>
      <c r="J124" s="241">
        <f t="shared" si="6"/>
        <v>564316364.785</v>
      </c>
      <c r="K124" s="241">
        <f t="shared" si="6"/>
        <v>7225529.08</v>
      </c>
      <c r="L124" s="241">
        <f t="shared" si="6"/>
        <v>51672387.001</v>
      </c>
      <c r="M124" s="241">
        <f t="shared" si="6"/>
        <v>4143043268.062</v>
      </c>
      <c r="N124" s="241">
        <f t="shared" si="6"/>
        <v>4208198645.507</v>
      </c>
      <c r="O124" s="241">
        <f t="shared" si="6"/>
        <v>37365211.910000004</v>
      </c>
      <c r="P124" s="237"/>
      <c r="Q124" s="237"/>
      <c r="R124" s="243" t="s">
        <v>1116</v>
      </c>
      <c r="S124" s="21"/>
      <c r="T124" s="21"/>
    </row>
    <row r="125" spans="1:20" ht="15.75" customHeight="1" outlineLevel="2">
      <c r="A125" s="237" t="s">
        <v>180</v>
      </c>
      <c r="B125" s="237" t="s">
        <v>120</v>
      </c>
      <c r="C125" s="238" t="s">
        <v>204</v>
      </c>
      <c r="D125" s="238" t="s">
        <v>205</v>
      </c>
      <c r="E125" s="239" t="s">
        <v>196</v>
      </c>
      <c r="F125" s="239" t="s">
        <v>135</v>
      </c>
      <c r="G125" s="237" t="s">
        <v>177</v>
      </c>
      <c r="H125" s="240">
        <v>15648000</v>
      </c>
      <c r="I125" s="241">
        <v>163787.567</v>
      </c>
      <c r="J125" s="241">
        <v>9687232.76</v>
      </c>
      <c r="K125" s="241">
        <v>120375.69</v>
      </c>
      <c r="L125" s="241" t="s">
        <v>118</v>
      </c>
      <c r="M125" s="241">
        <v>11153931.617</v>
      </c>
      <c r="N125" s="241" t="s">
        <v>118</v>
      </c>
      <c r="O125" s="241"/>
      <c r="P125" s="237" t="s">
        <v>1023</v>
      </c>
      <c r="Q125" s="237" t="s">
        <v>1024</v>
      </c>
      <c r="R125" s="237" t="s">
        <v>206</v>
      </c>
      <c r="S125" s="21" t="s">
        <v>278</v>
      </c>
      <c r="T125" s="21" t="s">
        <v>182</v>
      </c>
    </row>
    <row r="126" spans="1:20" ht="15.75" customHeight="1" outlineLevel="2">
      <c r="A126" s="237" t="s">
        <v>180</v>
      </c>
      <c r="B126" s="237" t="s">
        <v>120</v>
      </c>
      <c r="C126" s="238" t="s">
        <v>235</v>
      </c>
      <c r="D126" s="238" t="s">
        <v>236</v>
      </c>
      <c r="E126" s="239" t="s">
        <v>237</v>
      </c>
      <c r="F126" s="239" t="s">
        <v>156</v>
      </c>
      <c r="G126" s="237" t="s">
        <v>177</v>
      </c>
      <c r="H126" s="240">
        <v>2793820.25</v>
      </c>
      <c r="I126" s="241">
        <v>2705751.535</v>
      </c>
      <c r="J126" s="241">
        <v>14294600.37</v>
      </c>
      <c r="K126" s="241">
        <v>178759.4</v>
      </c>
      <c r="L126" s="241">
        <v>2412137.34</v>
      </c>
      <c r="M126" s="241">
        <v>184261652.093</v>
      </c>
      <c r="N126" s="241">
        <v>196444439.183</v>
      </c>
      <c r="O126" s="241">
        <v>1553981.9</v>
      </c>
      <c r="P126" s="237" t="s">
        <v>1023</v>
      </c>
      <c r="Q126" s="237" t="s">
        <v>1024</v>
      </c>
      <c r="R126" s="237" t="s">
        <v>206</v>
      </c>
      <c r="S126" s="21" t="s">
        <v>278</v>
      </c>
      <c r="T126" s="21" t="s">
        <v>182</v>
      </c>
    </row>
    <row r="127" spans="1:20" ht="15.75" customHeight="1" outlineLevel="2">
      <c r="A127" s="237" t="s">
        <v>180</v>
      </c>
      <c r="B127" s="237" t="s">
        <v>120</v>
      </c>
      <c r="C127" s="238" t="s">
        <v>238</v>
      </c>
      <c r="D127" s="238" t="s">
        <v>239</v>
      </c>
      <c r="E127" s="239" t="s">
        <v>240</v>
      </c>
      <c r="F127" s="239" t="s">
        <v>156</v>
      </c>
      <c r="G127" s="237" t="s">
        <v>177</v>
      </c>
      <c r="H127" s="240">
        <v>1290394.87</v>
      </c>
      <c r="I127" s="241">
        <v>64933.768</v>
      </c>
      <c r="J127" s="241">
        <v>4640097.08</v>
      </c>
      <c r="K127" s="241">
        <v>58256.09</v>
      </c>
      <c r="L127" s="241" t="s">
        <v>118</v>
      </c>
      <c r="M127" s="241">
        <v>4421988.915</v>
      </c>
      <c r="N127" s="241" t="s">
        <v>118</v>
      </c>
      <c r="O127" s="241"/>
      <c r="P127" s="237" t="s">
        <v>1023</v>
      </c>
      <c r="Q127" s="237" t="s">
        <v>1024</v>
      </c>
      <c r="R127" s="237" t="s">
        <v>206</v>
      </c>
      <c r="S127" s="21" t="s">
        <v>278</v>
      </c>
      <c r="T127" s="21" t="s">
        <v>182</v>
      </c>
    </row>
    <row r="128" spans="1:20" ht="15.75" customHeight="1" outlineLevel="2">
      <c r="A128" s="237" t="s">
        <v>180</v>
      </c>
      <c r="B128" s="237" t="s">
        <v>120</v>
      </c>
      <c r="C128" s="238" t="s">
        <v>258</v>
      </c>
      <c r="D128" s="238" t="s">
        <v>259</v>
      </c>
      <c r="E128" s="239" t="s">
        <v>260</v>
      </c>
      <c r="F128" s="239" t="s">
        <v>186</v>
      </c>
      <c r="G128" s="237" t="s">
        <v>177</v>
      </c>
      <c r="H128" s="240">
        <v>345766.53</v>
      </c>
      <c r="I128" s="241">
        <v>33325.614</v>
      </c>
      <c r="J128" s="241">
        <v>2384749.01</v>
      </c>
      <c r="K128" s="241">
        <v>33628.28</v>
      </c>
      <c r="L128" s="241" t="s">
        <v>118</v>
      </c>
      <c r="M128" s="241">
        <v>2269473.955</v>
      </c>
      <c r="N128" s="241" t="s">
        <v>118</v>
      </c>
      <c r="O128" s="241"/>
      <c r="P128" s="237" t="s">
        <v>1023</v>
      </c>
      <c r="Q128" s="237" t="s">
        <v>1024</v>
      </c>
      <c r="R128" s="237" t="s">
        <v>206</v>
      </c>
      <c r="S128" s="21" t="s">
        <v>278</v>
      </c>
      <c r="T128" s="21" t="s">
        <v>137</v>
      </c>
    </row>
    <row r="129" spans="1:20" ht="15.75" customHeight="1" outlineLevel="2">
      <c r="A129" s="237" t="s">
        <v>180</v>
      </c>
      <c r="B129" s="237" t="s">
        <v>120</v>
      </c>
      <c r="C129" s="238" t="s">
        <v>284</v>
      </c>
      <c r="D129" s="238" t="s">
        <v>285</v>
      </c>
      <c r="E129" s="239" t="s">
        <v>286</v>
      </c>
      <c r="F129" s="239" t="s">
        <v>287</v>
      </c>
      <c r="G129" s="237" t="s">
        <v>177</v>
      </c>
      <c r="H129" s="240">
        <v>17163000</v>
      </c>
      <c r="I129" s="241">
        <v>27483392.232</v>
      </c>
      <c r="J129" s="241">
        <v>47925285.25</v>
      </c>
      <c r="K129" s="241">
        <v>597642.63</v>
      </c>
      <c r="L129" s="241">
        <v>25633526.38</v>
      </c>
      <c r="M129" s="241">
        <v>1871618732.051</v>
      </c>
      <c r="N129" s="241">
        <v>2087594114.624</v>
      </c>
      <c r="O129" s="241">
        <v>16514000</v>
      </c>
      <c r="P129" s="237" t="s">
        <v>1023</v>
      </c>
      <c r="Q129" s="237" t="s">
        <v>1024</v>
      </c>
      <c r="R129" s="237" t="s">
        <v>206</v>
      </c>
      <c r="S129" s="21" t="s">
        <v>278</v>
      </c>
      <c r="T129" s="21" t="s">
        <v>137</v>
      </c>
    </row>
    <row r="130" spans="1:20" ht="15.75" customHeight="1" outlineLevel="2">
      <c r="A130" s="237" t="s">
        <v>180</v>
      </c>
      <c r="B130" s="237" t="s">
        <v>120</v>
      </c>
      <c r="C130" s="238" t="s">
        <v>294</v>
      </c>
      <c r="D130" s="238" t="s">
        <v>295</v>
      </c>
      <c r="E130" s="239" t="s">
        <v>291</v>
      </c>
      <c r="F130" s="239" t="s">
        <v>254</v>
      </c>
      <c r="G130" s="237" t="s">
        <v>177</v>
      </c>
      <c r="H130" s="240">
        <v>3466000</v>
      </c>
      <c r="I130" s="241">
        <v>5275198.178</v>
      </c>
      <c r="J130" s="241">
        <v>2740402.49</v>
      </c>
      <c r="K130" s="241">
        <v>36176.93</v>
      </c>
      <c r="L130" s="241">
        <v>4999732.861</v>
      </c>
      <c r="M130" s="241">
        <v>359240942.357</v>
      </c>
      <c r="N130" s="241">
        <v>407178190.82</v>
      </c>
      <c r="O130" s="241">
        <v>3221000</v>
      </c>
      <c r="P130" s="237" t="s">
        <v>1023</v>
      </c>
      <c r="Q130" s="237" t="s">
        <v>1024</v>
      </c>
      <c r="R130" s="237" t="s">
        <v>206</v>
      </c>
      <c r="S130" s="21" t="s">
        <v>278</v>
      </c>
      <c r="T130" s="21" t="s">
        <v>137</v>
      </c>
    </row>
    <row r="131" spans="1:20" ht="15.75" customHeight="1" outlineLevel="2">
      <c r="A131" s="237" t="s">
        <v>180</v>
      </c>
      <c r="B131" s="237" t="s">
        <v>120</v>
      </c>
      <c r="C131" s="238" t="s">
        <v>352</v>
      </c>
      <c r="D131" s="238" t="s">
        <v>353</v>
      </c>
      <c r="E131" s="239" t="s">
        <v>354</v>
      </c>
      <c r="F131" s="239" t="s">
        <v>355</v>
      </c>
      <c r="G131" s="237" t="s">
        <v>177</v>
      </c>
      <c r="H131" s="240">
        <v>5672000</v>
      </c>
      <c r="I131" s="241">
        <v>9223466.111</v>
      </c>
      <c r="J131" s="241">
        <v>37837161.24</v>
      </c>
      <c r="K131" s="241">
        <v>471861.78</v>
      </c>
      <c r="L131" s="241">
        <v>8326161.772</v>
      </c>
      <c r="M131" s="241">
        <v>628117948.535</v>
      </c>
      <c r="N131" s="241">
        <v>678082525.787</v>
      </c>
      <c r="O131" s="241">
        <v>5364000</v>
      </c>
      <c r="P131" s="237" t="s">
        <v>1023</v>
      </c>
      <c r="Q131" s="237" t="s">
        <v>1024</v>
      </c>
      <c r="R131" s="237" t="s">
        <v>206</v>
      </c>
      <c r="S131" s="21" t="s">
        <v>721</v>
      </c>
      <c r="T131" s="21" t="s">
        <v>182</v>
      </c>
    </row>
    <row r="132" spans="1:20" ht="15.75" customHeight="1" outlineLevel="2">
      <c r="A132" s="237" t="s">
        <v>689</v>
      </c>
      <c r="B132" s="237" t="s">
        <v>671</v>
      </c>
      <c r="C132" s="238" t="s">
        <v>692</v>
      </c>
      <c r="D132" s="238" t="s">
        <v>693</v>
      </c>
      <c r="E132" s="239" t="s">
        <v>694</v>
      </c>
      <c r="F132" s="239" t="s">
        <v>393</v>
      </c>
      <c r="G132" s="237" t="s">
        <v>690</v>
      </c>
      <c r="H132" s="240">
        <v>18200000</v>
      </c>
      <c r="I132" s="241">
        <v>11673771.203</v>
      </c>
      <c r="J132" s="241">
        <v>81001504.224</v>
      </c>
      <c r="K132" s="241">
        <v>1019937.408</v>
      </c>
      <c r="L132" s="241">
        <v>9172133.986</v>
      </c>
      <c r="M132" s="241">
        <v>794983700.431</v>
      </c>
      <c r="N132" s="241">
        <v>746978493.893</v>
      </c>
      <c r="O132" s="241">
        <v>10580515.16</v>
      </c>
      <c r="P132" s="237" t="s">
        <v>1023</v>
      </c>
      <c r="Q132" s="237" t="s">
        <v>1024</v>
      </c>
      <c r="R132" s="237" t="s">
        <v>206</v>
      </c>
      <c r="S132" s="21" t="s">
        <v>207</v>
      </c>
      <c r="T132" s="21" t="s">
        <v>182</v>
      </c>
    </row>
    <row r="133" spans="1:20" ht="15.75" customHeight="1" outlineLevel="2">
      <c r="A133" s="237" t="s">
        <v>670</v>
      </c>
      <c r="B133" s="237" t="s">
        <v>671</v>
      </c>
      <c r="C133" s="238" t="s">
        <v>708</v>
      </c>
      <c r="D133" s="238" t="s">
        <v>1169</v>
      </c>
      <c r="E133" s="239" t="s">
        <v>709</v>
      </c>
      <c r="F133" s="239" t="s">
        <v>1170</v>
      </c>
      <c r="G133" s="237" t="s">
        <v>138</v>
      </c>
      <c r="H133" s="240">
        <v>32300000</v>
      </c>
      <c r="I133" s="241">
        <v>4704545.71</v>
      </c>
      <c r="J133" s="241" t="s">
        <v>118</v>
      </c>
      <c r="K133" s="241" t="s">
        <v>118</v>
      </c>
      <c r="L133" s="241">
        <v>4729136.026</v>
      </c>
      <c r="M133" s="241">
        <v>320379515.113</v>
      </c>
      <c r="N133" s="241">
        <v>385140787.41</v>
      </c>
      <c r="O133" s="241">
        <v>32300000</v>
      </c>
      <c r="P133" s="237" t="s">
        <v>1023</v>
      </c>
      <c r="Q133" s="237" t="s">
        <v>1024</v>
      </c>
      <c r="R133" s="237" t="s">
        <v>206</v>
      </c>
      <c r="S133" s="21" t="s">
        <v>348</v>
      </c>
      <c r="T133" s="21" t="s">
        <v>182</v>
      </c>
    </row>
    <row r="134" spans="1:20" ht="15.75" customHeight="1" outlineLevel="2">
      <c r="A134" s="237" t="s">
        <v>160</v>
      </c>
      <c r="B134" s="237" t="s">
        <v>671</v>
      </c>
      <c r="C134" s="238">
        <v>10225</v>
      </c>
      <c r="D134" s="238" t="s">
        <v>751</v>
      </c>
      <c r="E134" s="239" t="s">
        <v>752</v>
      </c>
      <c r="F134" s="239" t="s">
        <v>1176</v>
      </c>
      <c r="G134" s="237" t="s">
        <v>147</v>
      </c>
      <c r="H134" s="240">
        <v>2556459</v>
      </c>
      <c r="I134" s="241">
        <v>586648.025</v>
      </c>
      <c r="J134" s="241">
        <v>6113691.492</v>
      </c>
      <c r="K134" s="241">
        <v>84038.318</v>
      </c>
      <c r="L134" s="241">
        <v>449236.755</v>
      </c>
      <c r="M134" s="241">
        <v>39950724.537</v>
      </c>
      <c r="N134" s="241">
        <v>36585836.525</v>
      </c>
      <c r="O134" s="241">
        <v>318088.76</v>
      </c>
      <c r="P134" s="237" t="s">
        <v>1023</v>
      </c>
      <c r="Q134" s="237" t="s">
        <v>1024</v>
      </c>
      <c r="R134" s="237" t="s">
        <v>206</v>
      </c>
      <c r="S134" s="21" t="s">
        <v>926</v>
      </c>
      <c r="T134" s="21" t="s">
        <v>182</v>
      </c>
    </row>
    <row r="135" spans="1:20" ht="15.75" customHeight="1" outlineLevel="2">
      <c r="A135" s="237" t="s">
        <v>160</v>
      </c>
      <c r="B135" s="237" t="s">
        <v>671</v>
      </c>
      <c r="C135" s="238" t="s">
        <v>741</v>
      </c>
      <c r="D135" s="238" t="s">
        <v>742</v>
      </c>
      <c r="E135" s="239" t="s">
        <v>743</v>
      </c>
      <c r="F135" s="239" t="s">
        <v>1167</v>
      </c>
      <c r="G135" s="237" t="s">
        <v>147</v>
      </c>
      <c r="H135" s="240">
        <v>1022000</v>
      </c>
      <c r="I135" s="241">
        <v>886470.735</v>
      </c>
      <c r="J135" s="241" t="s">
        <v>118</v>
      </c>
      <c r="K135" s="241" t="s">
        <v>118</v>
      </c>
      <c r="L135" s="241">
        <v>796717.973</v>
      </c>
      <c r="M135" s="241">
        <v>60368648.04</v>
      </c>
      <c r="N135" s="241">
        <v>64884703.211</v>
      </c>
      <c r="O135" s="241">
        <v>564128</v>
      </c>
      <c r="P135" s="237" t="s">
        <v>1023</v>
      </c>
      <c r="Q135" s="237" t="s">
        <v>1024</v>
      </c>
      <c r="R135" s="237" t="s">
        <v>206</v>
      </c>
      <c r="S135" s="21" t="s">
        <v>710</v>
      </c>
      <c r="T135" s="21" t="s">
        <v>137</v>
      </c>
    </row>
    <row r="136" spans="1:20" ht="15.75" customHeight="1" outlineLevel="2">
      <c r="A136" s="237" t="s">
        <v>397</v>
      </c>
      <c r="B136" s="237" t="s">
        <v>671</v>
      </c>
      <c r="C136" s="238" t="s">
        <v>763</v>
      </c>
      <c r="D136" s="238" t="s">
        <v>764</v>
      </c>
      <c r="E136" s="239" t="s">
        <v>765</v>
      </c>
      <c r="F136" s="239" t="s">
        <v>766</v>
      </c>
      <c r="G136" s="237" t="s">
        <v>119</v>
      </c>
      <c r="H136" s="240">
        <v>495000</v>
      </c>
      <c r="I136" s="241">
        <v>167200.01</v>
      </c>
      <c r="J136" s="241" t="s">
        <v>118</v>
      </c>
      <c r="K136" s="241" t="s">
        <v>118</v>
      </c>
      <c r="L136" s="241">
        <v>167200.01</v>
      </c>
      <c r="M136" s="241">
        <v>11386318.984</v>
      </c>
      <c r="N136" s="241">
        <v>13616767.029</v>
      </c>
      <c r="O136" s="241">
        <v>167200.01</v>
      </c>
      <c r="P136" s="237" t="s">
        <v>1023</v>
      </c>
      <c r="Q136" s="237" t="s">
        <v>1024</v>
      </c>
      <c r="R136" s="237" t="s">
        <v>206</v>
      </c>
      <c r="S136" s="21" t="s">
        <v>957</v>
      </c>
      <c r="T136" s="21" t="s">
        <v>137</v>
      </c>
    </row>
    <row r="137" spans="1:20" ht="15.75" customHeight="1" outlineLevel="2">
      <c r="A137" s="237" t="s">
        <v>397</v>
      </c>
      <c r="B137" s="237" t="s">
        <v>671</v>
      </c>
      <c r="C137" s="238" t="s">
        <v>775</v>
      </c>
      <c r="D137" s="238" t="s">
        <v>776</v>
      </c>
      <c r="E137" s="239" t="s">
        <v>777</v>
      </c>
      <c r="F137" s="239" t="s">
        <v>778</v>
      </c>
      <c r="G137" s="237" t="s">
        <v>119</v>
      </c>
      <c r="H137" s="240">
        <v>454000</v>
      </c>
      <c r="I137" s="241">
        <v>235251.82</v>
      </c>
      <c r="J137" s="241">
        <v>12554824.636</v>
      </c>
      <c r="K137" s="241">
        <v>162576.02</v>
      </c>
      <c r="L137" s="241">
        <v>72675.8</v>
      </c>
      <c r="M137" s="241">
        <v>16020646.554</v>
      </c>
      <c r="N137" s="241">
        <v>5918716.376</v>
      </c>
      <c r="O137" s="241">
        <v>72675.8</v>
      </c>
      <c r="P137" s="237" t="s">
        <v>1023</v>
      </c>
      <c r="Q137" s="237" t="s">
        <v>1024</v>
      </c>
      <c r="R137" s="237" t="s">
        <v>206</v>
      </c>
      <c r="S137" s="21" t="s">
        <v>957</v>
      </c>
      <c r="T137" s="21" t="s">
        <v>137</v>
      </c>
    </row>
    <row r="138" spans="1:20" ht="15.75" customHeight="1" outlineLevel="2">
      <c r="A138" s="237" t="s">
        <v>397</v>
      </c>
      <c r="B138" s="237" t="s">
        <v>120</v>
      </c>
      <c r="C138" s="238" t="s">
        <v>398</v>
      </c>
      <c r="D138" s="238" t="s">
        <v>399</v>
      </c>
      <c r="E138" s="239" t="s">
        <v>400</v>
      </c>
      <c r="F138" s="239" t="s">
        <v>123</v>
      </c>
      <c r="G138" s="237" t="s">
        <v>119</v>
      </c>
      <c r="H138" s="240">
        <v>24400000</v>
      </c>
      <c r="I138" s="241">
        <v>24278000</v>
      </c>
      <c r="J138" s="241">
        <v>0</v>
      </c>
      <c r="K138" s="241">
        <v>0</v>
      </c>
      <c r="L138" s="241">
        <v>24278000</v>
      </c>
      <c r="M138" s="241">
        <v>1653331553.578</v>
      </c>
      <c r="N138" s="241">
        <v>1977200060.711</v>
      </c>
      <c r="O138" s="241">
        <v>24278000</v>
      </c>
      <c r="P138" s="237" t="s">
        <v>1023</v>
      </c>
      <c r="Q138" s="237" t="s">
        <v>1024</v>
      </c>
      <c r="R138" s="237" t="s">
        <v>206</v>
      </c>
      <c r="S138" s="21" t="s">
        <v>957</v>
      </c>
      <c r="T138" s="21" t="s">
        <v>137</v>
      </c>
    </row>
    <row r="139" spans="1:20" ht="15.75" customHeight="1" outlineLevel="2">
      <c r="A139" s="237" t="s">
        <v>422</v>
      </c>
      <c r="B139" s="237" t="s">
        <v>671</v>
      </c>
      <c r="C139" s="238" t="s">
        <v>781</v>
      </c>
      <c r="D139" s="238" t="s">
        <v>782</v>
      </c>
      <c r="E139" s="239" t="s">
        <v>783</v>
      </c>
      <c r="F139" s="239" t="s">
        <v>784</v>
      </c>
      <c r="G139" s="237" t="s">
        <v>119</v>
      </c>
      <c r="H139" s="240">
        <v>340000</v>
      </c>
      <c r="I139" s="241">
        <v>197721.53</v>
      </c>
      <c r="J139" s="241" t="s">
        <v>118</v>
      </c>
      <c r="K139" s="241" t="s">
        <v>118</v>
      </c>
      <c r="L139" s="241">
        <v>197721.53</v>
      </c>
      <c r="M139" s="241">
        <v>13464834.186</v>
      </c>
      <c r="N139" s="241">
        <v>16102439.292</v>
      </c>
      <c r="O139" s="241">
        <v>197721.53</v>
      </c>
      <c r="P139" s="237" t="s">
        <v>1023</v>
      </c>
      <c r="Q139" s="237" t="s">
        <v>1024</v>
      </c>
      <c r="R139" s="237" t="s">
        <v>206</v>
      </c>
      <c r="S139" s="21" t="s">
        <v>957</v>
      </c>
      <c r="T139" s="21" t="s">
        <v>137</v>
      </c>
    </row>
    <row r="140" spans="1:20" ht="15.75" customHeight="1" outlineLevel="2">
      <c r="A140" s="237" t="s">
        <v>422</v>
      </c>
      <c r="B140" s="237" t="s">
        <v>671</v>
      </c>
      <c r="C140" s="238" t="s">
        <v>791</v>
      </c>
      <c r="D140" s="238" t="s">
        <v>792</v>
      </c>
      <c r="E140" s="239" t="s">
        <v>793</v>
      </c>
      <c r="F140" s="239" t="s">
        <v>567</v>
      </c>
      <c r="G140" s="237" t="s">
        <v>119</v>
      </c>
      <c r="H140" s="240">
        <v>570000</v>
      </c>
      <c r="I140" s="241">
        <v>570000</v>
      </c>
      <c r="J140" s="241">
        <v>11710459.124</v>
      </c>
      <c r="K140" s="241">
        <v>161746</v>
      </c>
      <c r="L140" s="241">
        <v>408254</v>
      </c>
      <c r="M140" s="241">
        <v>38816994.214</v>
      </c>
      <c r="N140" s="241">
        <v>33248201.4</v>
      </c>
      <c r="O140" s="241">
        <v>408254</v>
      </c>
      <c r="P140" s="237" t="s">
        <v>1023</v>
      </c>
      <c r="Q140" s="237" t="s">
        <v>1024</v>
      </c>
      <c r="R140" s="237" t="s">
        <v>206</v>
      </c>
      <c r="S140" s="21" t="s">
        <v>957</v>
      </c>
      <c r="T140" s="21" t="s">
        <v>137</v>
      </c>
    </row>
    <row r="141" spans="1:20" ht="15.75" customHeight="1" outlineLevel="2">
      <c r="A141" s="237" t="s">
        <v>422</v>
      </c>
      <c r="B141" s="237" t="s">
        <v>671</v>
      </c>
      <c r="C141" s="238" t="s">
        <v>812</v>
      </c>
      <c r="D141" s="238" t="s">
        <v>813</v>
      </c>
      <c r="E141" s="239" t="s">
        <v>814</v>
      </c>
      <c r="F141" s="239" t="s">
        <v>815</v>
      </c>
      <c r="G141" s="237" t="s">
        <v>119</v>
      </c>
      <c r="H141" s="240">
        <v>440000</v>
      </c>
      <c r="I141" s="241">
        <v>359342.42</v>
      </c>
      <c r="J141" s="241">
        <v>3138118.328</v>
      </c>
      <c r="K141" s="241">
        <v>40366.53</v>
      </c>
      <c r="L141" s="241">
        <v>318975.89</v>
      </c>
      <c r="M141" s="241">
        <v>24471215.155</v>
      </c>
      <c r="N141" s="241">
        <v>25977393.075</v>
      </c>
      <c r="O141" s="241">
        <v>318975.89</v>
      </c>
      <c r="P141" s="237" t="s">
        <v>1023</v>
      </c>
      <c r="Q141" s="237" t="s">
        <v>1024</v>
      </c>
      <c r="R141" s="237" t="s">
        <v>206</v>
      </c>
      <c r="S141" s="21" t="s">
        <v>957</v>
      </c>
      <c r="T141" s="21" t="s">
        <v>137</v>
      </c>
    </row>
    <row r="142" spans="1:20" ht="15.75" customHeight="1" outlineLevel="2">
      <c r="A142" s="237" t="s">
        <v>422</v>
      </c>
      <c r="B142" s="237" t="s">
        <v>671</v>
      </c>
      <c r="C142" s="238" t="s">
        <v>794</v>
      </c>
      <c r="D142" s="238" t="s">
        <v>795</v>
      </c>
      <c r="E142" s="239" t="s">
        <v>796</v>
      </c>
      <c r="F142" s="239" t="s">
        <v>123</v>
      </c>
      <c r="G142" s="237" t="s">
        <v>119</v>
      </c>
      <c r="H142" s="240">
        <v>750000</v>
      </c>
      <c r="I142" s="241">
        <v>283789</v>
      </c>
      <c r="J142" s="241">
        <v>20074016.117</v>
      </c>
      <c r="K142" s="241">
        <v>270576.11</v>
      </c>
      <c r="L142" s="241">
        <v>13212.89</v>
      </c>
      <c r="M142" s="241">
        <v>19326028.02</v>
      </c>
      <c r="N142" s="241">
        <v>1076057.62</v>
      </c>
      <c r="O142" s="241">
        <v>13212.89</v>
      </c>
      <c r="P142" s="237" t="s">
        <v>1023</v>
      </c>
      <c r="Q142" s="237" t="s">
        <v>1024</v>
      </c>
      <c r="R142" s="237" t="s">
        <v>206</v>
      </c>
      <c r="S142" s="21" t="s">
        <v>957</v>
      </c>
      <c r="T142" s="21" t="s">
        <v>137</v>
      </c>
    </row>
    <row r="143" spans="1:20" ht="15.75" customHeight="1" outlineLevel="2">
      <c r="A143" s="237" t="s">
        <v>422</v>
      </c>
      <c r="B143" s="237" t="s">
        <v>120</v>
      </c>
      <c r="C143" s="238" t="s">
        <v>437</v>
      </c>
      <c r="D143" s="238" t="s">
        <v>438</v>
      </c>
      <c r="E143" s="239" t="s">
        <v>439</v>
      </c>
      <c r="F143" s="239" t="s">
        <v>123</v>
      </c>
      <c r="G143" s="237" t="s">
        <v>177</v>
      </c>
      <c r="H143" s="240">
        <v>21300000</v>
      </c>
      <c r="I143" s="241">
        <v>6350715.518</v>
      </c>
      <c r="J143" s="241">
        <v>54453828.51</v>
      </c>
      <c r="K143" s="241">
        <v>695540.19</v>
      </c>
      <c r="L143" s="241">
        <v>5363524.554</v>
      </c>
      <c r="M143" s="241">
        <v>432483662.307</v>
      </c>
      <c r="N143" s="241">
        <v>436805382.37</v>
      </c>
      <c r="O143" s="241">
        <v>3455367.13</v>
      </c>
      <c r="P143" s="237" t="s">
        <v>1023</v>
      </c>
      <c r="Q143" s="237" t="s">
        <v>1024</v>
      </c>
      <c r="R143" s="237" t="s">
        <v>206</v>
      </c>
      <c r="S143" s="21" t="s">
        <v>299</v>
      </c>
      <c r="T143" s="21" t="s">
        <v>182</v>
      </c>
    </row>
    <row r="144" spans="1:20" ht="15.75" customHeight="1" outlineLevel="2">
      <c r="A144" s="237" t="s">
        <v>422</v>
      </c>
      <c r="B144" s="237" t="s">
        <v>120</v>
      </c>
      <c r="C144" s="238" t="s">
        <v>464</v>
      </c>
      <c r="D144" s="238" t="s">
        <v>465</v>
      </c>
      <c r="E144" s="239" t="s">
        <v>466</v>
      </c>
      <c r="F144" s="239" t="s">
        <v>446</v>
      </c>
      <c r="G144" s="237" t="s">
        <v>177</v>
      </c>
      <c r="H144" s="240">
        <v>36900000</v>
      </c>
      <c r="I144" s="241">
        <v>22288568.333</v>
      </c>
      <c r="J144" s="241">
        <v>455935193.42</v>
      </c>
      <c r="K144" s="241">
        <v>5868628.46</v>
      </c>
      <c r="L144" s="241">
        <v>15304373.678</v>
      </c>
      <c r="M144" s="241">
        <v>1517851277.271</v>
      </c>
      <c r="N144" s="241">
        <v>1246388028.897</v>
      </c>
      <c r="O144" s="241">
        <v>9859604.3</v>
      </c>
      <c r="P144" s="237" t="s">
        <v>1023</v>
      </c>
      <c r="Q144" s="237" t="s">
        <v>1024</v>
      </c>
      <c r="R144" s="237" t="s">
        <v>206</v>
      </c>
      <c r="S144" s="21" t="s">
        <v>299</v>
      </c>
      <c r="T144" s="21" t="s">
        <v>182</v>
      </c>
    </row>
    <row r="145" spans="1:20" ht="15.75" customHeight="1" outlineLevel="2">
      <c r="A145" s="237" t="s">
        <v>422</v>
      </c>
      <c r="B145" s="237" t="s">
        <v>120</v>
      </c>
      <c r="C145" s="238" t="s">
        <v>473</v>
      </c>
      <c r="D145" s="238" t="s">
        <v>474</v>
      </c>
      <c r="E145" s="239" t="s">
        <v>400</v>
      </c>
      <c r="F145" s="239" t="s">
        <v>123</v>
      </c>
      <c r="G145" s="237" t="s">
        <v>177</v>
      </c>
      <c r="H145" s="240">
        <v>53500000</v>
      </c>
      <c r="I145" s="241">
        <v>64758864.788</v>
      </c>
      <c r="J145" s="241">
        <v>275877214.24</v>
      </c>
      <c r="K145" s="241">
        <v>3459677.64</v>
      </c>
      <c r="L145" s="241">
        <v>58352243.443</v>
      </c>
      <c r="M145" s="241">
        <v>4410078034.788</v>
      </c>
      <c r="N145" s="241">
        <v>4752206082.771</v>
      </c>
      <c r="O145" s="241">
        <v>37592523.71</v>
      </c>
      <c r="P145" s="237" t="s">
        <v>1023</v>
      </c>
      <c r="Q145" s="237" t="s">
        <v>1024</v>
      </c>
      <c r="R145" s="237" t="s">
        <v>206</v>
      </c>
      <c r="S145" s="21" t="s">
        <v>299</v>
      </c>
      <c r="T145" s="21" t="s">
        <v>182</v>
      </c>
    </row>
    <row r="146" spans="1:20" ht="15.75" customHeight="1" outlineLevel="2">
      <c r="A146" s="237" t="s">
        <v>422</v>
      </c>
      <c r="B146" s="237" t="s">
        <v>120</v>
      </c>
      <c r="C146" s="238" t="s">
        <v>475</v>
      </c>
      <c r="D146" s="238" t="s">
        <v>476</v>
      </c>
      <c r="E146" s="239" t="s">
        <v>477</v>
      </c>
      <c r="F146" s="239" t="s">
        <v>254</v>
      </c>
      <c r="G146" s="237" t="s">
        <v>177</v>
      </c>
      <c r="H146" s="240">
        <v>56600000</v>
      </c>
      <c r="I146" s="241">
        <v>61003178.144</v>
      </c>
      <c r="J146" s="241">
        <v>1227865261.45</v>
      </c>
      <c r="K146" s="241">
        <v>16502072.81</v>
      </c>
      <c r="L146" s="241">
        <v>41620647.046</v>
      </c>
      <c r="M146" s="241">
        <v>4154315812.444</v>
      </c>
      <c r="N146" s="241">
        <v>3389585050.955</v>
      </c>
      <c r="O146" s="241">
        <v>26813453.41</v>
      </c>
      <c r="P146" s="237" t="s">
        <v>1023</v>
      </c>
      <c r="Q146" s="237" t="s">
        <v>1024</v>
      </c>
      <c r="R146" s="237" t="s">
        <v>206</v>
      </c>
      <c r="S146" s="21" t="s">
        <v>299</v>
      </c>
      <c r="T146" s="21" t="s">
        <v>182</v>
      </c>
    </row>
    <row r="147" spans="1:20" ht="15.75" customHeight="1" outlineLevel="2">
      <c r="A147" s="237" t="s">
        <v>422</v>
      </c>
      <c r="B147" s="237" t="s">
        <v>120</v>
      </c>
      <c r="C147" s="238" t="s">
        <v>491</v>
      </c>
      <c r="D147" s="238" t="s">
        <v>492</v>
      </c>
      <c r="E147" s="239" t="s">
        <v>493</v>
      </c>
      <c r="F147" s="239" t="s">
        <v>494</v>
      </c>
      <c r="G147" s="237" t="s">
        <v>177</v>
      </c>
      <c r="H147" s="240">
        <v>30350000</v>
      </c>
      <c r="I147" s="241">
        <v>48213238.503</v>
      </c>
      <c r="J147" s="241">
        <v>44579957.06</v>
      </c>
      <c r="K147" s="241">
        <v>560673.62</v>
      </c>
      <c r="L147" s="241">
        <v>45454825.372</v>
      </c>
      <c r="M147" s="241">
        <v>3283321052.714</v>
      </c>
      <c r="N147" s="241">
        <v>3701840492.872</v>
      </c>
      <c r="O147" s="241">
        <v>29283563.06</v>
      </c>
      <c r="P147" s="237" t="s">
        <v>1023</v>
      </c>
      <c r="Q147" s="237" t="s">
        <v>1024</v>
      </c>
      <c r="R147" s="237" t="s">
        <v>206</v>
      </c>
      <c r="S147" s="21" t="s">
        <v>299</v>
      </c>
      <c r="T147" s="21" t="s">
        <v>182</v>
      </c>
    </row>
    <row r="148" spans="1:20" ht="15.75" customHeight="1" outlineLevel="2">
      <c r="A148" s="237" t="s">
        <v>555</v>
      </c>
      <c r="B148" s="237" t="s">
        <v>120</v>
      </c>
      <c r="C148" s="238" t="s">
        <v>574</v>
      </c>
      <c r="D148" s="238" t="s">
        <v>575</v>
      </c>
      <c r="E148" s="239" t="s">
        <v>576</v>
      </c>
      <c r="F148" s="239" t="s">
        <v>393</v>
      </c>
      <c r="G148" s="237" t="s">
        <v>177</v>
      </c>
      <c r="H148" s="240">
        <v>18300000</v>
      </c>
      <c r="I148" s="241">
        <v>26954188.953</v>
      </c>
      <c r="J148" s="241">
        <v>194471199.51</v>
      </c>
      <c r="K148" s="241">
        <v>2430058.99</v>
      </c>
      <c r="L148" s="241">
        <v>23194873.708</v>
      </c>
      <c r="M148" s="241">
        <v>1835579994.109</v>
      </c>
      <c r="N148" s="241">
        <v>1888990267.027</v>
      </c>
      <c r="O148" s="241">
        <v>14942936.01</v>
      </c>
      <c r="P148" s="237" t="s">
        <v>1023</v>
      </c>
      <c r="Q148" s="237" t="s">
        <v>1024</v>
      </c>
      <c r="R148" s="237" t="s">
        <v>206</v>
      </c>
      <c r="S148" s="21" t="s">
        <v>299</v>
      </c>
      <c r="T148" s="21" t="s">
        <v>182</v>
      </c>
    </row>
    <row r="149" spans="1:20" ht="15.75" customHeight="1" outlineLevel="2">
      <c r="A149" s="237" t="s">
        <v>1037</v>
      </c>
      <c r="B149" s="237" t="s">
        <v>671</v>
      </c>
      <c r="C149" s="238">
        <v>10466</v>
      </c>
      <c r="D149" s="238" t="s">
        <v>838</v>
      </c>
      <c r="E149" s="239" t="s">
        <v>839</v>
      </c>
      <c r="F149" s="239" t="s">
        <v>800</v>
      </c>
      <c r="G149" s="237" t="s">
        <v>199</v>
      </c>
      <c r="H149" s="240">
        <v>890000000</v>
      </c>
      <c r="I149" s="241">
        <v>1948503.836</v>
      </c>
      <c r="J149" s="241" t="s">
        <v>118</v>
      </c>
      <c r="K149" s="241" t="s">
        <v>118</v>
      </c>
      <c r="L149" s="241">
        <v>2188183.809</v>
      </c>
      <c r="M149" s="241">
        <v>132693091.485</v>
      </c>
      <c r="N149" s="241">
        <v>178205666.038</v>
      </c>
      <c r="O149" s="241">
        <v>210000000</v>
      </c>
      <c r="P149" s="237" t="s">
        <v>1023</v>
      </c>
      <c r="Q149" s="237" t="s">
        <v>1024</v>
      </c>
      <c r="R149" s="237" t="s">
        <v>206</v>
      </c>
      <c r="S149" s="21" t="s">
        <v>299</v>
      </c>
      <c r="T149" s="21" t="s">
        <v>182</v>
      </c>
    </row>
    <row r="150" spans="1:20" ht="15.75" customHeight="1" outlineLevel="2">
      <c r="A150" s="237" t="s">
        <v>845</v>
      </c>
      <c r="B150" s="237" t="s">
        <v>671</v>
      </c>
      <c r="C150" s="238" t="s">
        <v>847</v>
      </c>
      <c r="D150" s="238" t="s">
        <v>848</v>
      </c>
      <c r="E150" s="239" t="s">
        <v>849</v>
      </c>
      <c r="F150" s="239" t="s">
        <v>850</v>
      </c>
      <c r="G150" s="237" t="s">
        <v>846</v>
      </c>
      <c r="H150" s="240">
        <v>20168925.15</v>
      </c>
      <c r="I150" s="241">
        <v>1436404.521</v>
      </c>
      <c r="J150" s="241">
        <v>84215900.085</v>
      </c>
      <c r="K150" s="241">
        <v>1059566.204</v>
      </c>
      <c r="L150" s="241" t="s">
        <v>118</v>
      </c>
      <c r="M150" s="241">
        <v>97819133.296</v>
      </c>
      <c r="N150" s="241" t="s">
        <v>118</v>
      </c>
      <c r="O150" s="241"/>
      <c r="P150" s="237" t="s">
        <v>1023</v>
      </c>
      <c r="Q150" s="237" t="s">
        <v>1024</v>
      </c>
      <c r="R150" s="237" t="s">
        <v>206</v>
      </c>
      <c r="S150" s="21" t="s">
        <v>299</v>
      </c>
      <c r="T150" s="21" t="s">
        <v>182</v>
      </c>
    </row>
    <row r="151" spans="1:20" ht="15.75" customHeight="1" outlineLevel="2">
      <c r="A151" s="237" t="s">
        <v>862</v>
      </c>
      <c r="B151" s="237" t="s">
        <v>671</v>
      </c>
      <c r="C151" s="238" t="s">
        <v>863</v>
      </c>
      <c r="D151" s="238" t="s">
        <v>864</v>
      </c>
      <c r="E151" s="239" t="s">
        <v>865</v>
      </c>
      <c r="F151" s="239" t="s">
        <v>540</v>
      </c>
      <c r="G151" s="237" t="s">
        <v>866</v>
      </c>
      <c r="H151" s="240">
        <v>6180000</v>
      </c>
      <c r="I151" s="241">
        <v>1283655.945</v>
      </c>
      <c r="J151" s="241" t="s">
        <v>118</v>
      </c>
      <c r="K151" s="241" t="s">
        <v>118</v>
      </c>
      <c r="L151" s="241">
        <v>1224886.585</v>
      </c>
      <c r="M151" s="241">
        <v>87416956.844</v>
      </c>
      <c r="N151" s="241">
        <v>99754750.366</v>
      </c>
      <c r="O151" s="241">
        <v>1323000</v>
      </c>
      <c r="P151" s="237" t="s">
        <v>1023</v>
      </c>
      <c r="Q151" s="237" t="s">
        <v>1024</v>
      </c>
      <c r="R151" s="237" t="s">
        <v>206</v>
      </c>
      <c r="S151" s="21" t="s">
        <v>299</v>
      </c>
      <c r="T151" s="21" t="s">
        <v>182</v>
      </c>
    </row>
    <row r="152" spans="1:20" ht="15.75" customHeight="1" outlineLevel="2">
      <c r="A152" s="237" t="s">
        <v>669</v>
      </c>
      <c r="B152" s="237" t="s">
        <v>671</v>
      </c>
      <c r="C152" s="238" t="s">
        <v>894</v>
      </c>
      <c r="D152" s="238" t="s">
        <v>895</v>
      </c>
      <c r="E152" s="239" t="s">
        <v>896</v>
      </c>
      <c r="F152" s="239" t="s">
        <v>223</v>
      </c>
      <c r="G152" s="237" t="s">
        <v>194</v>
      </c>
      <c r="H152" s="240">
        <v>1543801</v>
      </c>
      <c r="I152" s="241">
        <v>701828.078</v>
      </c>
      <c r="J152" s="241" t="s">
        <v>118</v>
      </c>
      <c r="K152" s="241" t="s">
        <v>118</v>
      </c>
      <c r="L152" s="241">
        <v>586401.875</v>
      </c>
      <c r="M152" s="241">
        <v>47794484.987</v>
      </c>
      <c r="N152" s="241">
        <v>47756562.46</v>
      </c>
      <c r="O152" s="241">
        <v>353851</v>
      </c>
      <c r="P152" s="237" t="s">
        <v>1023</v>
      </c>
      <c r="Q152" s="237" t="s">
        <v>1024</v>
      </c>
      <c r="R152" s="237" t="s">
        <v>206</v>
      </c>
      <c r="S152" s="21" t="s">
        <v>299</v>
      </c>
      <c r="T152" s="21" t="s">
        <v>137</v>
      </c>
    </row>
    <row r="153" spans="1:20" ht="15.75" customHeight="1" outlineLevel="2">
      <c r="A153" s="237" t="s">
        <v>669</v>
      </c>
      <c r="B153" s="237" t="s">
        <v>671</v>
      </c>
      <c r="C153" s="238" t="s">
        <v>901</v>
      </c>
      <c r="D153" s="238" t="s">
        <v>902</v>
      </c>
      <c r="E153" s="239" t="s">
        <v>1177</v>
      </c>
      <c r="F153" s="239" t="s">
        <v>1178</v>
      </c>
      <c r="G153" s="237" t="s">
        <v>194</v>
      </c>
      <c r="H153" s="240">
        <v>12400000</v>
      </c>
      <c r="I153" s="241">
        <v>19341370.811</v>
      </c>
      <c r="J153" s="241">
        <v>92618714.17</v>
      </c>
      <c r="K153" s="241">
        <v>1144996.919</v>
      </c>
      <c r="L153" s="241">
        <v>14959421.105</v>
      </c>
      <c r="M153" s="241">
        <v>1317147155.891</v>
      </c>
      <c r="N153" s="241">
        <v>1218295095.017</v>
      </c>
      <c r="O153" s="241">
        <v>9026925.63</v>
      </c>
      <c r="P153" s="237" t="s">
        <v>1023</v>
      </c>
      <c r="Q153" s="237" t="s">
        <v>1024</v>
      </c>
      <c r="R153" s="237" t="s">
        <v>206</v>
      </c>
      <c r="S153" s="21" t="s">
        <v>299</v>
      </c>
      <c r="T153" s="21" t="s">
        <v>137</v>
      </c>
    </row>
    <row r="154" spans="1:20" ht="15.75" customHeight="1" outlineLevel="2">
      <c r="A154" s="237" t="s">
        <v>903</v>
      </c>
      <c r="B154" s="237" t="s">
        <v>671</v>
      </c>
      <c r="C154" s="238">
        <v>11114</v>
      </c>
      <c r="D154" s="238" t="s">
        <v>908</v>
      </c>
      <c r="E154" s="239" t="s">
        <v>909</v>
      </c>
      <c r="F154" s="239" t="s">
        <v>156</v>
      </c>
      <c r="G154" s="237" t="s">
        <v>119</v>
      </c>
      <c r="H154" s="240">
        <v>51572562</v>
      </c>
      <c r="I154" s="241">
        <v>43809263</v>
      </c>
      <c r="J154" s="241">
        <v>6295539.019</v>
      </c>
      <c r="K154" s="241">
        <v>79439</v>
      </c>
      <c r="L154" s="241">
        <v>43729824</v>
      </c>
      <c r="M154" s="241">
        <v>2983410365.636</v>
      </c>
      <c r="N154" s="241">
        <v>3561356399.525</v>
      </c>
      <c r="O154" s="241">
        <v>43729824</v>
      </c>
      <c r="P154" s="237" t="s">
        <v>1023</v>
      </c>
      <c r="Q154" s="237" t="s">
        <v>1024</v>
      </c>
      <c r="R154" s="237" t="s">
        <v>206</v>
      </c>
      <c r="S154" s="21" t="s">
        <v>299</v>
      </c>
      <c r="T154" s="21" t="s">
        <v>137</v>
      </c>
    </row>
    <row r="155" spans="1:20" ht="15.75" customHeight="1" outlineLevel="2">
      <c r="A155" s="237" t="s">
        <v>903</v>
      </c>
      <c r="B155" s="237" t="s">
        <v>671</v>
      </c>
      <c r="C155" s="238">
        <v>11123</v>
      </c>
      <c r="D155" s="238" t="s">
        <v>911</v>
      </c>
      <c r="E155" s="239" t="s">
        <v>912</v>
      </c>
      <c r="F155" s="239" t="s">
        <v>156</v>
      </c>
      <c r="G155" s="237" t="s">
        <v>119</v>
      </c>
      <c r="H155" s="240">
        <v>2611157</v>
      </c>
      <c r="I155" s="241">
        <v>120819</v>
      </c>
      <c r="J155" s="241">
        <v>9574903.117</v>
      </c>
      <c r="K155" s="241">
        <v>120819</v>
      </c>
      <c r="L155" s="241" t="s">
        <v>118</v>
      </c>
      <c r="M155" s="241">
        <v>8227772.674</v>
      </c>
      <c r="N155" s="241" t="s">
        <v>118</v>
      </c>
      <c r="O155" s="241"/>
      <c r="P155" s="237" t="s">
        <v>1023</v>
      </c>
      <c r="Q155" s="237" t="s">
        <v>1024</v>
      </c>
      <c r="R155" s="237" t="s">
        <v>206</v>
      </c>
      <c r="S155" s="21" t="s">
        <v>299</v>
      </c>
      <c r="T155" s="21" t="s">
        <v>137</v>
      </c>
    </row>
    <row r="156" spans="1:20" ht="15.75" customHeight="1" outlineLevel="2">
      <c r="A156" s="237" t="s">
        <v>903</v>
      </c>
      <c r="B156" s="237" t="s">
        <v>671</v>
      </c>
      <c r="C156" s="238" t="s">
        <v>917</v>
      </c>
      <c r="D156" s="238" t="s">
        <v>918</v>
      </c>
      <c r="E156" s="239" t="s">
        <v>919</v>
      </c>
      <c r="F156" s="239" t="s">
        <v>156</v>
      </c>
      <c r="G156" s="237" t="s">
        <v>119</v>
      </c>
      <c r="H156" s="240">
        <v>355677</v>
      </c>
      <c r="I156" s="241">
        <v>19101</v>
      </c>
      <c r="J156" s="241">
        <v>1513753.834</v>
      </c>
      <c r="K156" s="241">
        <v>19101</v>
      </c>
      <c r="L156" s="241" t="s">
        <v>118</v>
      </c>
      <c r="M156" s="241">
        <v>1300777.906</v>
      </c>
      <c r="N156" s="241" t="s">
        <v>118</v>
      </c>
      <c r="O156" s="241"/>
      <c r="P156" s="237" t="s">
        <v>1023</v>
      </c>
      <c r="Q156" s="237" t="s">
        <v>1024</v>
      </c>
      <c r="R156" s="237" t="s">
        <v>206</v>
      </c>
      <c r="S156" s="21" t="s">
        <v>299</v>
      </c>
      <c r="T156" s="21" t="s">
        <v>137</v>
      </c>
    </row>
    <row r="157" spans="1:20" ht="15.75" customHeight="1" outlineLevel="2">
      <c r="A157" s="237" t="s">
        <v>948</v>
      </c>
      <c r="B157" s="237" t="s">
        <v>671</v>
      </c>
      <c r="C157" s="238" t="s">
        <v>954</v>
      </c>
      <c r="D157" s="238" t="s">
        <v>955</v>
      </c>
      <c r="E157" s="239" t="s">
        <v>956</v>
      </c>
      <c r="F157" s="239" t="s">
        <v>567</v>
      </c>
      <c r="G157" s="237" t="s">
        <v>119</v>
      </c>
      <c r="H157" s="240">
        <v>44421000</v>
      </c>
      <c r="I157" s="241">
        <v>28620806</v>
      </c>
      <c r="J157" s="241">
        <v>2220345323.635</v>
      </c>
      <c r="K157" s="241">
        <v>27599070</v>
      </c>
      <c r="L157" s="241">
        <v>1021736</v>
      </c>
      <c r="M157" s="241">
        <v>1949076598.099</v>
      </c>
      <c r="N157" s="241">
        <v>83210168.928</v>
      </c>
      <c r="O157" s="241">
        <v>1021736</v>
      </c>
      <c r="P157" s="237" t="s">
        <v>1023</v>
      </c>
      <c r="Q157" s="237" t="s">
        <v>1024</v>
      </c>
      <c r="R157" s="237" t="s">
        <v>206</v>
      </c>
      <c r="S157" s="21" t="s">
        <v>299</v>
      </c>
      <c r="T157" s="21" t="s">
        <v>137</v>
      </c>
    </row>
    <row r="158" spans="1:20" ht="15.75" customHeight="1" outlineLevel="2">
      <c r="A158" s="237" t="s">
        <v>948</v>
      </c>
      <c r="B158" s="237" t="s">
        <v>671</v>
      </c>
      <c r="C158" s="238" t="s">
        <v>958</v>
      </c>
      <c r="D158" s="238" t="s">
        <v>959</v>
      </c>
      <c r="E158" s="239" t="s">
        <v>960</v>
      </c>
      <c r="F158" s="239" t="s">
        <v>156</v>
      </c>
      <c r="G158" s="237" t="s">
        <v>119</v>
      </c>
      <c r="H158" s="240">
        <v>22567000</v>
      </c>
      <c r="I158" s="241">
        <v>22567000</v>
      </c>
      <c r="J158" s="241" t="s">
        <v>118</v>
      </c>
      <c r="K158" s="241" t="s">
        <v>118</v>
      </c>
      <c r="L158" s="241">
        <v>22567000</v>
      </c>
      <c r="M158" s="241">
        <v>1536812470.945</v>
      </c>
      <c r="N158" s="241">
        <v>1837856238.984</v>
      </c>
      <c r="O158" s="241">
        <v>22567000</v>
      </c>
      <c r="P158" s="237" t="s">
        <v>1023</v>
      </c>
      <c r="Q158" s="237" t="s">
        <v>1024</v>
      </c>
      <c r="R158" s="237" t="s">
        <v>206</v>
      </c>
      <c r="S158" s="21" t="s">
        <v>299</v>
      </c>
      <c r="T158" s="21" t="s">
        <v>137</v>
      </c>
    </row>
    <row r="159" spans="1:20" ht="15.75" customHeight="1" outlineLevel="2">
      <c r="A159" s="237" t="s">
        <v>948</v>
      </c>
      <c r="B159" s="237" t="s">
        <v>671</v>
      </c>
      <c r="C159" s="238" t="s">
        <v>961</v>
      </c>
      <c r="D159" s="238" t="s">
        <v>962</v>
      </c>
      <c r="E159" s="239" t="s">
        <v>963</v>
      </c>
      <c r="F159" s="239" t="s">
        <v>964</v>
      </c>
      <c r="G159" s="237" t="s">
        <v>119</v>
      </c>
      <c r="H159" s="240">
        <v>20257379</v>
      </c>
      <c r="I159" s="241" t="s">
        <v>118</v>
      </c>
      <c r="J159" s="241" t="s">
        <v>118</v>
      </c>
      <c r="K159" s="241" t="s">
        <v>118</v>
      </c>
      <c r="L159" s="241">
        <v>20257379</v>
      </c>
      <c r="M159" s="241" t="s">
        <v>118</v>
      </c>
      <c r="N159" s="241">
        <v>1649760729.411</v>
      </c>
      <c r="O159" s="241">
        <v>20257379</v>
      </c>
      <c r="P159" s="237" t="s">
        <v>1023</v>
      </c>
      <c r="Q159" s="237" t="s">
        <v>1024</v>
      </c>
      <c r="R159" s="237" t="s">
        <v>206</v>
      </c>
      <c r="S159" s="21" t="s">
        <v>1064</v>
      </c>
      <c r="T159" s="21" t="s">
        <v>137</v>
      </c>
    </row>
    <row r="160" spans="1:20" ht="15.75" customHeight="1" outlineLevel="2">
      <c r="A160" s="237" t="s">
        <v>948</v>
      </c>
      <c r="B160" s="237" t="s">
        <v>671</v>
      </c>
      <c r="C160" s="238" t="s">
        <v>965</v>
      </c>
      <c r="D160" s="238" t="s">
        <v>966</v>
      </c>
      <c r="E160" s="239" t="s">
        <v>956</v>
      </c>
      <c r="F160" s="239" t="s">
        <v>123</v>
      </c>
      <c r="G160" s="237" t="s">
        <v>119</v>
      </c>
      <c r="H160" s="240">
        <v>51000000</v>
      </c>
      <c r="I160" s="241">
        <v>31354873.03</v>
      </c>
      <c r="J160" s="241">
        <v>1032595219.756</v>
      </c>
      <c r="K160" s="241">
        <v>12840616.84</v>
      </c>
      <c r="L160" s="241">
        <v>18514256.19</v>
      </c>
      <c r="M160" s="241">
        <v>2135266535.091</v>
      </c>
      <c r="N160" s="241">
        <v>1507800826.381</v>
      </c>
      <c r="O160" s="241">
        <v>18514256.19</v>
      </c>
      <c r="P160" s="237" t="s">
        <v>1023</v>
      </c>
      <c r="Q160" s="237" t="s">
        <v>1024</v>
      </c>
      <c r="R160" s="237" t="s">
        <v>206</v>
      </c>
      <c r="S160" s="21" t="s">
        <v>1064</v>
      </c>
      <c r="T160" s="21" t="s">
        <v>182</v>
      </c>
    </row>
    <row r="161" spans="1:20" ht="15.75" customHeight="1" outlineLevel="2">
      <c r="A161" s="237" t="s">
        <v>948</v>
      </c>
      <c r="B161" s="237" t="s">
        <v>671</v>
      </c>
      <c r="C161" s="238" t="s">
        <v>967</v>
      </c>
      <c r="D161" s="238" t="s">
        <v>968</v>
      </c>
      <c r="E161" s="239" t="s">
        <v>969</v>
      </c>
      <c r="F161" s="239" t="s">
        <v>156</v>
      </c>
      <c r="G161" s="237" t="s">
        <v>119</v>
      </c>
      <c r="H161" s="240">
        <v>5643000</v>
      </c>
      <c r="I161" s="241">
        <v>5643000</v>
      </c>
      <c r="J161" s="241" t="s">
        <v>118</v>
      </c>
      <c r="K161" s="241" t="s">
        <v>118</v>
      </c>
      <c r="L161" s="241">
        <v>5643000</v>
      </c>
      <c r="M161" s="241">
        <v>384288242.724</v>
      </c>
      <c r="N161" s="241">
        <v>459565859.733</v>
      </c>
      <c r="O161" s="241">
        <v>5643000</v>
      </c>
      <c r="P161" s="237" t="s">
        <v>1023</v>
      </c>
      <c r="Q161" s="237" t="s">
        <v>1024</v>
      </c>
      <c r="R161" s="237" t="s">
        <v>206</v>
      </c>
      <c r="S161" s="21" t="s">
        <v>1064</v>
      </c>
      <c r="T161" s="21" t="s">
        <v>182</v>
      </c>
    </row>
    <row r="162" spans="1:20" ht="15.75" customHeight="1" outlineLevel="2">
      <c r="A162" s="237" t="s">
        <v>948</v>
      </c>
      <c r="B162" s="237" t="s">
        <v>671</v>
      </c>
      <c r="C162" s="238" t="s">
        <v>970</v>
      </c>
      <c r="D162" s="238" t="s">
        <v>971</v>
      </c>
      <c r="E162" s="239" t="s">
        <v>972</v>
      </c>
      <c r="F162" s="239" t="s">
        <v>811</v>
      </c>
      <c r="G162" s="237" t="s">
        <v>119</v>
      </c>
      <c r="H162" s="240">
        <v>7310153</v>
      </c>
      <c r="I162" s="241" t="s">
        <v>118</v>
      </c>
      <c r="J162" s="241" t="s">
        <v>118</v>
      </c>
      <c r="K162" s="241" t="s">
        <v>118</v>
      </c>
      <c r="L162" s="241">
        <v>7310153</v>
      </c>
      <c r="M162" s="241" t="s">
        <v>118</v>
      </c>
      <c r="N162" s="241">
        <v>595338782.248</v>
      </c>
      <c r="O162" s="241">
        <v>7310153</v>
      </c>
      <c r="P162" s="237" t="s">
        <v>1023</v>
      </c>
      <c r="Q162" s="237" t="s">
        <v>1024</v>
      </c>
      <c r="R162" s="237" t="s">
        <v>206</v>
      </c>
      <c r="S162" s="21" t="s">
        <v>1064</v>
      </c>
      <c r="T162" s="21" t="s">
        <v>182</v>
      </c>
    </row>
    <row r="163" spans="1:20" ht="15.75" customHeight="1" outlineLevel="2">
      <c r="A163" s="237" t="s">
        <v>948</v>
      </c>
      <c r="B163" s="237" t="s">
        <v>671</v>
      </c>
      <c r="C163" s="238" t="s">
        <v>973</v>
      </c>
      <c r="D163" s="238" t="s">
        <v>974</v>
      </c>
      <c r="E163" s="239" t="s">
        <v>963</v>
      </c>
      <c r="F163" s="239" t="s">
        <v>964</v>
      </c>
      <c r="G163" s="237" t="s">
        <v>119</v>
      </c>
      <c r="H163" s="240">
        <v>43552229</v>
      </c>
      <c r="I163" s="241" t="s">
        <v>118</v>
      </c>
      <c r="J163" s="241" t="s">
        <v>118</v>
      </c>
      <c r="K163" s="241" t="s">
        <v>118</v>
      </c>
      <c r="L163" s="241">
        <v>43552229</v>
      </c>
      <c r="M163" s="241" t="s">
        <v>118</v>
      </c>
      <c r="N163" s="241">
        <v>3546893064.622</v>
      </c>
      <c r="O163" s="241">
        <v>43552229</v>
      </c>
      <c r="P163" s="237" t="s">
        <v>1023</v>
      </c>
      <c r="Q163" s="237" t="s">
        <v>1024</v>
      </c>
      <c r="R163" s="237" t="s">
        <v>206</v>
      </c>
      <c r="S163" s="21" t="s">
        <v>1064</v>
      </c>
      <c r="T163" s="21" t="s">
        <v>182</v>
      </c>
    </row>
    <row r="164" spans="1:20" ht="15.75" customHeight="1" outlineLevel="2">
      <c r="A164" s="237" t="s">
        <v>948</v>
      </c>
      <c r="B164" s="237" t="s">
        <v>671</v>
      </c>
      <c r="C164" s="238" t="s">
        <v>979</v>
      </c>
      <c r="D164" s="238" t="s">
        <v>980</v>
      </c>
      <c r="E164" s="239" t="s">
        <v>963</v>
      </c>
      <c r="F164" s="239" t="s">
        <v>964</v>
      </c>
      <c r="G164" s="237" t="s">
        <v>119</v>
      </c>
      <c r="H164" s="240">
        <v>78520386</v>
      </c>
      <c r="I164" s="241" t="s">
        <v>118</v>
      </c>
      <c r="J164" s="241" t="s">
        <v>118</v>
      </c>
      <c r="K164" s="241" t="s">
        <v>118</v>
      </c>
      <c r="L164" s="241">
        <v>78520386</v>
      </c>
      <c r="M164" s="241" t="s">
        <v>118</v>
      </c>
      <c r="N164" s="241">
        <v>6394699397.242</v>
      </c>
      <c r="O164" s="241">
        <v>78520386</v>
      </c>
      <c r="P164" s="237" t="s">
        <v>1023</v>
      </c>
      <c r="Q164" s="237" t="s">
        <v>1024</v>
      </c>
      <c r="R164" s="237" t="s">
        <v>206</v>
      </c>
      <c r="S164" s="21" t="s">
        <v>1064</v>
      </c>
      <c r="T164" s="21" t="s">
        <v>137</v>
      </c>
    </row>
    <row r="165" spans="1:20" ht="15.75" customHeight="1" outlineLevel="2">
      <c r="A165" s="237" t="s">
        <v>948</v>
      </c>
      <c r="B165" s="237" t="s">
        <v>671</v>
      </c>
      <c r="C165" s="238" t="s">
        <v>61</v>
      </c>
      <c r="D165" s="238" t="s">
        <v>62</v>
      </c>
      <c r="E165" s="239" t="s">
        <v>916</v>
      </c>
      <c r="F165" s="239" t="s">
        <v>811</v>
      </c>
      <c r="G165" s="237" t="s">
        <v>119</v>
      </c>
      <c r="H165" s="240">
        <v>73000000</v>
      </c>
      <c r="I165" s="241">
        <v>73000000</v>
      </c>
      <c r="J165" s="241">
        <v>3075034593.548</v>
      </c>
      <c r="K165" s="241">
        <v>38222926</v>
      </c>
      <c r="L165" s="241">
        <v>34777074</v>
      </c>
      <c r="M165" s="241">
        <v>4971299259.05</v>
      </c>
      <c r="N165" s="241">
        <v>2832244535.141</v>
      </c>
      <c r="O165" s="241">
        <v>34777074</v>
      </c>
      <c r="P165" s="237" t="s">
        <v>1023</v>
      </c>
      <c r="Q165" s="237" t="s">
        <v>1024</v>
      </c>
      <c r="R165" s="237" t="s">
        <v>206</v>
      </c>
      <c r="S165" s="21" t="s">
        <v>1064</v>
      </c>
      <c r="T165" s="21" t="s">
        <v>137</v>
      </c>
    </row>
    <row r="166" spans="1:20" ht="15.75" customHeight="1" outlineLevel="2">
      <c r="A166" s="237" t="s">
        <v>948</v>
      </c>
      <c r="B166" s="237" t="s">
        <v>671</v>
      </c>
      <c r="C166" s="238" t="s">
        <v>63</v>
      </c>
      <c r="D166" s="238" t="s">
        <v>64</v>
      </c>
      <c r="E166" s="239" t="s">
        <v>963</v>
      </c>
      <c r="F166" s="239" t="s">
        <v>811</v>
      </c>
      <c r="G166" s="237" t="s">
        <v>119</v>
      </c>
      <c r="H166" s="240">
        <v>20462413</v>
      </c>
      <c r="I166" s="241" t="s">
        <v>118</v>
      </c>
      <c r="J166" s="241" t="s">
        <v>118</v>
      </c>
      <c r="K166" s="241" t="s">
        <v>118</v>
      </c>
      <c r="L166" s="241">
        <v>20462413</v>
      </c>
      <c r="M166" s="241" t="s">
        <v>118</v>
      </c>
      <c r="N166" s="241">
        <v>1666458696.181</v>
      </c>
      <c r="O166" s="241">
        <v>20462413</v>
      </c>
      <c r="P166" s="237" t="s">
        <v>1023</v>
      </c>
      <c r="Q166" s="237" t="s">
        <v>1024</v>
      </c>
      <c r="R166" s="237" t="s">
        <v>206</v>
      </c>
      <c r="S166" s="21" t="s">
        <v>1064</v>
      </c>
      <c r="T166" s="21" t="s">
        <v>137</v>
      </c>
    </row>
    <row r="167" spans="1:20" ht="15.75" customHeight="1" outlineLevel="1">
      <c r="A167" s="237"/>
      <c r="B167" s="237"/>
      <c r="C167" s="238"/>
      <c r="D167" s="238"/>
      <c r="E167" s="239"/>
      <c r="F167" s="239"/>
      <c r="G167" s="237"/>
      <c r="H167" s="240"/>
      <c r="I167" s="241">
        <f aca="true" t="shared" si="7" ref="I167:O167">SUBTOTAL(9,I125:I166)</f>
        <v>548307974.9180001</v>
      </c>
      <c r="J167" s="241">
        <f t="shared" si="7"/>
        <v>9029478743.475</v>
      </c>
      <c r="K167" s="241">
        <f t="shared" si="7"/>
        <v>113839127.859</v>
      </c>
      <c r="L167" s="241">
        <f t="shared" si="7"/>
        <v>586579654.5780001</v>
      </c>
      <c r="M167" s="241">
        <f t="shared" si="7"/>
        <v>37339767526.596</v>
      </c>
      <c r="N167" s="241">
        <f t="shared" si="7"/>
        <v>47771040804.125</v>
      </c>
      <c r="O167" s="241">
        <f t="shared" si="7"/>
        <v>734878428.38</v>
      </c>
      <c r="P167" s="237"/>
      <c r="Q167" s="237"/>
      <c r="R167" s="243" t="s">
        <v>1201</v>
      </c>
      <c r="S167" s="21"/>
      <c r="T167" s="21"/>
    </row>
    <row r="168" spans="1:20" ht="15.75" customHeight="1" outlineLevel="2">
      <c r="A168" s="237" t="s">
        <v>180</v>
      </c>
      <c r="B168" s="237" t="s">
        <v>120</v>
      </c>
      <c r="C168" s="238" t="s">
        <v>208</v>
      </c>
      <c r="D168" s="238" t="s">
        <v>209</v>
      </c>
      <c r="E168" s="239" t="s">
        <v>210</v>
      </c>
      <c r="F168" s="239" t="s">
        <v>186</v>
      </c>
      <c r="G168" s="237" t="s">
        <v>177</v>
      </c>
      <c r="H168" s="240">
        <v>28453798.08</v>
      </c>
      <c r="I168" s="241">
        <v>38328344.512</v>
      </c>
      <c r="J168" s="241">
        <v>6534190.1</v>
      </c>
      <c r="K168" s="241">
        <v>92297.33</v>
      </c>
      <c r="L168" s="241">
        <v>36498173.398</v>
      </c>
      <c r="M168" s="241">
        <v>2610159872.243</v>
      </c>
      <c r="N168" s="241">
        <v>2972410851.717</v>
      </c>
      <c r="O168" s="241">
        <v>23513379.57</v>
      </c>
      <c r="P168" s="237" t="s">
        <v>1023</v>
      </c>
      <c r="Q168" s="237" t="s">
        <v>1024</v>
      </c>
      <c r="R168" s="237" t="s">
        <v>164</v>
      </c>
      <c r="S168" s="21" t="s">
        <v>1064</v>
      </c>
      <c r="T168" s="21" t="s">
        <v>182</v>
      </c>
    </row>
    <row r="169" spans="1:20" ht="15.75" customHeight="1" outlineLevel="2">
      <c r="A169" s="237" t="s">
        <v>689</v>
      </c>
      <c r="B169" s="237" t="s">
        <v>671</v>
      </c>
      <c r="C169" s="238">
        <v>10027</v>
      </c>
      <c r="D169" s="238" t="s">
        <v>698</v>
      </c>
      <c r="E169" s="239" t="s">
        <v>699</v>
      </c>
      <c r="F169" s="239" t="s">
        <v>123</v>
      </c>
      <c r="G169" s="237" t="s">
        <v>690</v>
      </c>
      <c r="H169" s="240">
        <v>8500000</v>
      </c>
      <c r="I169" s="241">
        <v>1636136.466</v>
      </c>
      <c r="J169" s="241">
        <v>60003271.445</v>
      </c>
      <c r="K169" s="241">
        <v>755248.422</v>
      </c>
      <c r="L169" s="241">
        <v>669927.225</v>
      </c>
      <c r="M169" s="241">
        <v>111420876.706</v>
      </c>
      <c r="N169" s="241">
        <v>54558866.021</v>
      </c>
      <c r="O169" s="241">
        <v>772794.55</v>
      </c>
      <c r="P169" s="237" t="s">
        <v>1023</v>
      </c>
      <c r="Q169" s="237" t="s">
        <v>1024</v>
      </c>
      <c r="R169" s="237" t="s">
        <v>164</v>
      </c>
      <c r="S169" s="21" t="s">
        <v>1064</v>
      </c>
      <c r="T169" s="21" t="s">
        <v>182</v>
      </c>
    </row>
    <row r="170" spans="1:20" ht="15.75" customHeight="1" outlineLevel="2">
      <c r="A170" s="237" t="s">
        <v>160</v>
      </c>
      <c r="B170" s="237" t="s">
        <v>671</v>
      </c>
      <c r="C170" s="238">
        <v>10216</v>
      </c>
      <c r="D170" s="238" t="s">
        <v>730</v>
      </c>
      <c r="E170" s="239" t="s">
        <v>731</v>
      </c>
      <c r="F170" s="239" t="s">
        <v>123</v>
      </c>
      <c r="G170" s="237" t="s">
        <v>147</v>
      </c>
      <c r="H170" s="240">
        <v>10225838</v>
      </c>
      <c r="I170" s="241">
        <v>28053.968</v>
      </c>
      <c r="J170" s="241">
        <v>323314.899</v>
      </c>
      <c r="K170" s="241">
        <v>4045.229</v>
      </c>
      <c r="L170" s="241">
        <v>20742.379</v>
      </c>
      <c r="M170" s="241">
        <v>1910474.96</v>
      </c>
      <c r="N170" s="241">
        <v>1689259.161</v>
      </c>
      <c r="O170" s="241">
        <v>14686.95</v>
      </c>
      <c r="P170" s="237" t="s">
        <v>1023</v>
      </c>
      <c r="Q170" s="237" t="s">
        <v>1024</v>
      </c>
      <c r="R170" s="237" t="s">
        <v>164</v>
      </c>
      <c r="S170" s="21" t="s">
        <v>1064</v>
      </c>
      <c r="T170" s="21" t="s">
        <v>182</v>
      </c>
    </row>
    <row r="171" spans="1:20" ht="15.75" customHeight="1" outlineLevel="2">
      <c r="A171" s="237" t="s">
        <v>160</v>
      </c>
      <c r="B171" s="237" t="s">
        <v>671</v>
      </c>
      <c r="C171" s="238">
        <v>10219</v>
      </c>
      <c r="D171" s="238" t="s">
        <v>733</v>
      </c>
      <c r="E171" s="239" t="s">
        <v>734</v>
      </c>
      <c r="F171" s="239" t="s">
        <v>333</v>
      </c>
      <c r="G171" s="237" t="s">
        <v>147</v>
      </c>
      <c r="H171" s="240">
        <v>6256459.41</v>
      </c>
      <c r="I171" s="241">
        <v>8883045.57</v>
      </c>
      <c r="J171" s="241">
        <v>22336606.593</v>
      </c>
      <c r="K171" s="241">
        <v>286718.826</v>
      </c>
      <c r="L171" s="241">
        <v>7701123.581</v>
      </c>
      <c r="M171" s="241">
        <v>604935313.149</v>
      </c>
      <c r="N171" s="241">
        <v>627179422.163</v>
      </c>
      <c r="O171" s="241">
        <v>5452894.99</v>
      </c>
      <c r="P171" s="237" t="s">
        <v>1023</v>
      </c>
      <c r="Q171" s="237" t="s">
        <v>1024</v>
      </c>
      <c r="R171" s="237" t="s">
        <v>164</v>
      </c>
      <c r="S171" s="21" t="s">
        <v>1064</v>
      </c>
      <c r="T171" s="21" t="s">
        <v>182</v>
      </c>
    </row>
    <row r="172" spans="1:20" ht="15.75" customHeight="1" outlineLevel="2">
      <c r="A172" s="237" t="s">
        <v>160</v>
      </c>
      <c r="B172" s="237" t="s">
        <v>671</v>
      </c>
      <c r="C172" s="238">
        <v>10220</v>
      </c>
      <c r="D172" s="238" t="s">
        <v>735</v>
      </c>
      <c r="E172" s="239" t="s">
        <v>736</v>
      </c>
      <c r="F172" s="239" t="s">
        <v>333</v>
      </c>
      <c r="G172" s="237" t="s">
        <v>147</v>
      </c>
      <c r="H172" s="240">
        <v>6102412.3</v>
      </c>
      <c r="I172" s="241">
        <v>6496025.89</v>
      </c>
      <c r="J172" s="241">
        <v>5377865.687</v>
      </c>
      <c r="K172" s="241">
        <v>67859.523</v>
      </c>
      <c r="L172" s="241">
        <v>5771462.575</v>
      </c>
      <c r="M172" s="241">
        <v>442379297.184</v>
      </c>
      <c r="N172" s="241">
        <v>470027850.45</v>
      </c>
      <c r="O172" s="241">
        <v>4086569.84</v>
      </c>
      <c r="P172" s="237" t="s">
        <v>1023</v>
      </c>
      <c r="Q172" s="237" t="s">
        <v>1024</v>
      </c>
      <c r="R172" s="237" t="s">
        <v>164</v>
      </c>
      <c r="S172" s="21" t="s">
        <v>1064</v>
      </c>
      <c r="T172" s="21" t="s">
        <v>182</v>
      </c>
    </row>
    <row r="173" spans="1:20" ht="15.75" customHeight="1" outlineLevel="2">
      <c r="A173" s="237" t="s">
        <v>160</v>
      </c>
      <c r="B173" s="237" t="s">
        <v>671</v>
      </c>
      <c r="C173" s="238">
        <v>10226</v>
      </c>
      <c r="D173" s="238" t="s">
        <v>753</v>
      </c>
      <c r="E173" s="239" t="s">
        <v>754</v>
      </c>
      <c r="F173" s="239" t="s">
        <v>254</v>
      </c>
      <c r="G173" s="237" t="s">
        <v>147</v>
      </c>
      <c r="H173" s="240">
        <v>13000000</v>
      </c>
      <c r="I173" s="241">
        <v>18133472.908</v>
      </c>
      <c r="J173" s="241">
        <v>82325627.539</v>
      </c>
      <c r="K173" s="241">
        <v>1090272.94</v>
      </c>
      <c r="L173" s="241">
        <v>15253626.737</v>
      </c>
      <c r="M173" s="241">
        <v>1234889320.995</v>
      </c>
      <c r="N173" s="241">
        <v>1242255198.55</v>
      </c>
      <c r="O173" s="241">
        <v>10800557.08</v>
      </c>
      <c r="P173" s="237" t="s">
        <v>1023</v>
      </c>
      <c r="Q173" s="237" t="s">
        <v>1024</v>
      </c>
      <c r="R173" s="237" t="s">
        <v>164</v>
      </c>
      <c r="S173" s="21" t="s">
        <v>1064</v>
      </c>
      <c r="T173" s="21" t="s">
        <v>182</v>
      </c>
    </row>
    <row r="174" spans="1:20" ht="15.75" customHeight="1" outlineLevel="2">
      <c r="A174" s="237" t="s">
        <v>160</v>
      </c>
      <c r="B174" s="237" t="s">
        <v>671</v>
      </c>
      <c r="C174" s="238">
        <v>10227</v>
      </c>
      <c r="D174" s="238" t="s">
        <v>755</v>
      </c>
      <c r="E174" s="239" t="s">
        <v>756</v>
      </c>
      <c r="F174" s="239" t="s">
        <v>359</v>
      </c>
      <c r="G174" s="237" t="s">
        <v>147</v>
      </c>
      <c r="H174" s="240">
        <v>7000000</v>
      </c>
      <c r="I174" s="241">
        <v>10999799.945</v>
      </c>
      <c r="J174" s="241" t="s">
        <v>118</v>
      </c>
      <c r="K174" s="241" t="s">
        <v>118</v>
      </c>
      <c r="L174" s="241">
        <v>9886099.982</v>
      </c>
      <c r="M174" s="241">
        <v>749086264.611</v>
      </c>
      <c r="N174" s="241">
        <v>805123876.985</v>
      </c>
      <c r="O174" s="241">
        <v>7000000</v>
      </c>
      <c r="P174" s="237" t="s">
        <v>1023</v>
      </c>
      <c r="Q174" s="237" t="s">
        <v>1024</v>
      </c>
      <c r="R174" s="237" t="s">
        <v>164</v>
      </c>
      <c r="S174" s="21" t="s">
        <v>1064</v>
      </c>
      <c r="T174" s="21" t="s">
        <v>182</v>
      </c>
    </row>
    <row r="175" spans="1:20" ht="15.75" customHeight="1" outlineLevel="2">
      <c r="A175" s="237" t="s">
        <v>160</v>
      </c>
      <c r="B175" s="237" t="s">
        <v>671</v>
      </c>
      <c r="C175" s="238">
        <v>10229</v>
      </c>
      <c r="D175" s="238" t="s">
        <v>161</v>
      </c>
      <c r="E175" s="239" t="s">
        <v>162</v>
      </c>
      <c r="F175" s="239" t="s">
        <v>163</v>
      </c>
      <c r="G175" s="237" t="s">
        <v>147</v>
      </c>
      <c r="H175" s="240">
        <v>3000000</v>
      </c>
      <c r="I175" s="241">
        <v>4714199.976</v>
      </c>
      <c r="J175" s="241">
        <v>64422471.638</v>
      </c>
      <c r="K175" s="241">
        <v>798794.5</v>
      </c>
      <c r="L175" s="241">
        <v>3391759.902</v>
      </c>
      <c r="M175" s="241">
        <v>321036970.548</v>
      </c>
      <c r="N175" s="241">
        <v>276224890.176</v>
      </c>
      <c r="O175" s="241">
        <v>2401586</v>
      </c>
      <c r="P175" s="237" t="s">
        <v>1023</v>
      </c>
      <c r="Q175" s="237" t="s">
        <v>1024</v>
      </c>
      <c r="R175" s="237" t="s">
        <v>164</v>
      </c>
      <c r="S175" s="21" t="s">
        <v>1064</v>
      </c>
      <c r="T175" s="21" t="s">
        <v>182</v>
      </c>
    </row>
    <row r="176" spans="1:20" ht="15.75" customHeight="1" outlineLevel="2">
      <c r="A176" s="237" t="s">
        <v>160</v>
      </c>
      <c r="B176" s="237" t="s">
        <v>671</v>
      </c>
      <c r="C176" s="238">
        <v>200565010</v>
      </c>
      <c r="D176" s="238" t="s">
        <v>757</v>
      </c>
      <c r="E176" s="239" t="s">
        <v>754</v>
      </c>
      <c r="F176" s="239" t="s">
        <v>123</v>
      </c>
      <c r="G176" s="237" t="s">
        <v>147</v>
      </c>
      <c r="H176" s="240">
        <v>6135502.57</v>
      </c>
      <c r="I176" s="241">
        <v>7601847.501</v>
      </c>
      <c r="J176" s="241">
        <v>95875726.17</v>
      </c>
      <c r="K176" s="241">
        <v>1208906.322</v>
      </c>
      <c r="L176" s="241">
        <v>5557064.123</v>
      </c>
      <c r="M176" s="241">
        <v>517685737.677</v>
      </c>
      <c r="N176" s="241">
        <v>452567242.797</v>
      </c>
      <c r="O176" s="241">
        <v>3934761.83</v>
      </c>
      <c r="P176" s="237" t="s">
        <v>1023</v>
      </c>
      <c r="Q176" s="237" t="s">
        <v>1024</v>
      </c>
      <c r="R176" s="237" t="s">
        <v>164</v>
      </c>
      <c r="S176" s="21" t="s">
        <v>1064</v>
      </c>
      <c r="T176" s="21" t="s">
        <v>182</v>
      </c>
    </row>
    <row r="177" spans="1:20" ht="15.75" customHeight="1" outlineLevel="2">
      <c r="A177" s="237" t="s">
        <v>160</v>
      </c>
      <c r="B177" s="237" t="s">
        <v>120</v>
      </c>
      <c r="C177" s="238">
        <v>200465039</v>
      </c>
      <c r="D177" s="238" t="s">
        <v>161</v>
      </c>
      <c r="E177" s="239" t="s">
        <v>162</v>
      </c>
      <c r="F177" s="239" t="s">
        <v>163</v>
      </c>
      <c r="G177" s="237" t="s">
        <v>147</v>
      </c>
      <c r="H177" s="240">
        <v>4500000</v>
      </c>
      <c r="I177" s="241">
        <v>7071299.965</v>
      </c>
      <c r="J177" s="241">
        <v>0</v>
      </c>
      <c r="K177" s="241">
        <v>0</v>
      </c>
      <c r="L177" s="241">
        <v>6355349.989</v>
      </c>
      <c r="M177" s="241">
        <v>481555455.821</v>
      </c>
      <c r="N177" s="241">
        <v>517579635.205</v>
      </c>
      <c r="O177" s="241">
        <v>4500000</v>
      </c>
      <c r="P177" s="237" t="s">
        <v>1023</v>
      </c>
      <c r="Q177" s="237" t="s">
        <v>1024</v>
      </c>
      <c r="R177" s="237" t="s">
        <v>164</v>
      </c>
      <c r="S177" s="21" t="s">
        <v>1064</v>
      </c>
      <c r="T177" s="21" t="s">
        <v>182</v>
      </c>
    </row>
    <row r="178" spans="1:20" ht="15.75" customHeight="1" outlineLevel="2">
      <c r="A178" s="237" t="s">
        <v>422</v>
      </c>
      <c r="B178" s="237" t="s">
        <v>671</v>
      </c>
      <c r="C178" s="238" t="s">
        <v>780</v>
      </c>
      <c r="D178" s="238" t="s">
        <v>452</v>
      </c>
      <c r="E178" s="239" t="s">
        <v>449</v>
      </c>
      <c r="F178" s="239" t="s">
        <v>123</v>
      </c>
      <c r="G178" s="237" t="s">
        <v>177</v>
      </c>
      <c r="H178" s="240">
        <v>6700000</v>
      </c>
      <c r="I178" s="241">
        <v>101946.717</v>
      </c>
      <c r="J178" s="241">
        <v>7444679.059</v>
      </c>
      <c r="K178" s="241">
        <v>100486.069</v>
      </c>
      <c r="L178" s="241" t="s">
        <v>118</v>
      </c>
      <c r="M178" s="241">
        <v>6942570.41</v>
      </c>
      <c r="N178" s="241" t="s">
        <v>118</v>
      </c>
      <c r="O178" s="241"/>
      <c r="P178" s="237" t="s">
        <v>1023</v>
      </c>
      <c r="Q178" s="237" t="s">
        <v>1024</v>
      </c>
      <c r="R178" s="237" t="s">
        <v>164</v>
      </c>
      <c r="S178" s="21" t="s">
        <v>1064</v>
      </c>
      <c r="T178" s="21" t="s">
        <v>137</v>
      </c>
    </row>
    <row r="179" spans="1:20" ht="15.75" customHeight="1" outlineLevel="2">
      <c r="A179" s="237" t="s">
        <v>422</v>
      </c>
      <c r="B179" s="237" t="s">
        <v>120</v>
      </c>
      <c r="C179" s="238" t="s">
        <v>451</v>
      </c>
      <c r="D179" s="238" t="s">
        <v>452</v>
      </c>
      <c r="E179" s="239" t="s">
        <v>449</v>
      </c>
      <c r="F179" s="239" t="s">
        <v>123</v>
      </c>
      <c r="G179" s="237" t="s">
        <v>177</v>
      </c>
      <c r="H179" s="240">
        <v>20200000</v>
      </c>
      <c r="I179" s="241">
        <v>11525320.398</v>
      </c>
      <c r="J179" s="241">
        <v>424959229.4</v>
      </c>
      <c r="K179" s="241">
        <v>5500355.64</v>
      </c>
      <c r="L179" s="241">
        <v>5466381.337</v>
      </c>
      <c r="M179" s="241">
        <v>784874202.147</v>
      </c>
      <c r="N179" s="241">
        <v>445182037.686</v>
      </c>
      <c r="O179" s="241">
        <v>3521631.01</v>
      </c>
      <c r="P179" s="237" t="s">
        <v>1023</v>
      </c>
      <c r="Q179" s="237" t="s">
        <v>1024</v>
      </c>
      <c r="R179" s="237" t="s">
        <v>164</v>
      </c>
      <c r="S179" s="21" t="s">
        <v>988</v>
      </c>
      <c r="T179" s="21" t="s">
        <v>137</v>
      </c>
    </row>
    <row r="180" spans="1:20" ht="15.75" customHeight="1" outlineLevel="2">
      <c r="A180" s="237" t="s">
        <v>422</v>
      </c>
      <c r="B180" s="237" t="s">
        <v>120</v>
      </c>
      <c r="C180" s="238" t="s">
        <v>480</v>
      </c>
      <c r="D180" s="238" t="s">
        <v>481</v>
      </c>
      <c r="E180" s="239" t="s">
        <v>482</v>
      </c>
      <c r="F180" s="239" t="s">
        <v>224</v>
      </c>
      <c r="G180" s="237" t="s">
        <v>177</v>
      </c>
      <c r="H180" s="240">
        <v>13904553.24</v>
      </c>
      <c r="I180" s="241">
        <v>155209.795</v>
      </c>
      <c r="J180" s="241">
        <v>0</v>
      </c>
      <c r="K180" s="241">
        <v>0</v>
      </c>
      <c r="L180" s="241" t="s">
        <v>118</v>
      </c>
      <c r="M180" s="241">
        <v>10569785.452</v>
      </c>
      <c r="N180" s="241" t="s">
        <v>118</v>
      </c>
      <c r="O180" s="241"/>
      <c r="P180" s="237" t="s">
        <v>1023</v>
      </c>
      <c r="Q180" s="237" t="s">
        <v>1024</v>
      </c>
      <c r="R180" s="237" t="s">
        <v>164</v>
      </c>
      <c r="S180" s="21" t="s">
        <v>624</v>
      </c>
      <c r="T180" s="21" t="s">
        <v>137</v>
      </c>
    </row>
    <row r="181" spans="1:20" ht="15.75" customHeight="1" outlineLevel="2">
      <c r="A181" s="237" t="s">
        <v>422</v>
      </c>
      <c r="B181" s="237" t="s">
        <v>120</v>
      </c>
      <c r="C181" s="238" t="s">
        <v>484</v>
      </c>
      <c r="D181" s="238" t="s">
        <v>485</v>
      </c>
      <c r="E181" s="239" t="s">
        <v>486</v>
      </c>
      <c r="F181" s="239" t="s">
        <v>224</v>
      </c>
      <c r="G181" s="237" t="s">
        <v>177</v>
      </c>
      <c r="H181" s="240">
        <v>32899185.31</v>
      </c>
      <c r="I181" s="241">
        <v>1324.8</v>
      </c>
      <c r="J181" s="241">
        <v>0</v>
      </c>
      <c r="K181" s="241">
        <v>0</v>
      </c>
      <c r="L181" s="241" t="s">
        <v>118</v>
      </c>
      <c r="M181" s="241">
        <v>90218.867</v>
      </c>
      <c r="N181" s="241" t="s">
        <v>118</v>
      </c>
      <c r="O181" s="241"/>
      <c r="P181" s="237" t="s">
        <v>1023</v>
      </c>
      <c r="Q181" s="237" t="s">
        <v>1024</v>
      </c>
      <c r="R181" s="237" t="s">
        <v>164</v>
      </c>
      <c r="S181" s="21" t="s">
        <v>141</v>
      </c>
      <c r="T181" s="21" t="s">
        <v>137</v>
      </c>
    </row>
    <row r="182" spans="1:20" ht="15.75" customHeight="1" outlineLevel="2">
      <c r="A182" s="237" t="s">
        <v>1037</v>
      </c>
      <c r="B182" s="237" t="s">
        <v>671</v>
      </c>
      <c r="C182" s="238">
        <v>10463</v>
      </c>
      <c r="D182" s="238" t="s">
        <v>833</v>
      </c>
      <c r="E182" s="239" t="s">
        <v>610</v>
      </c>
      <c r="F182" s="239" t="s">
        <v>150</v>
      </c>
      <c r="G182" s="237" t="s">
        <v>199</v>
      </c>
      <c r="H182" s="240">
        <v>647000000</v>
      </c>
      <c r="I182" s="241">
        <v>5948204.306</v>
      </c>
      <c r="J182" s="241" t="s">
        <v>118</v>
      </c>
      <c r="K182" s="241" t="s">
        <v>118</v>
      </c>
      <c r="L182" s="241">
        <v>6679876.176</v>
      </c>
      <c r="M182" s="241">
        <v>405072652.886</v>
      </c>
      <c r="N182" s="241">
        <v>544009044.43</v>
      </c>
      <c r="O182" s="241">
        <v>641067716.14</v>
      </c>
      <c r="P182" s="237" t="s">
        <v>1023</v>
      </c>
      <c r="Q182" s="237" t="s">
        <v>1024</v>
      </c>
      <c r="R182" s="237" t="s">
        <v>164</v>
      </c>
      <c r="S182" s="21" t="s">
        <v>910</v>
      </c>
      <c r="T182" s="21" t="s">
        <v>182</v>
      </c>
    </row>
    <row r="183" spans="1:20" ht="15.75" customHeight="1" outlineLevel="2">
      <c r="A183" s="237" t="s">
        <v>669</v>
      </c>
      <c r="B183" s="237" t="s">
        <v>671</v>
      </c>
      <c r="C183" s="238">
        <v>10765</v>
      </c>
      <c r="D183" s="238" t="s">
        <v>885</v>
      </c>
      <c r="E183" s="239" t="s">
        <v>886</v>
      </c>
      <c r="F183" s="239" t="s">
        <v>887</v>
      </c>
      <c r="G183" s="237" t="s">
        <v>194</v>
      </c>
      <c r="H183" s="240">
        <v>69000000</v>
      </c>
      <c r="I183" s="241">
        <v>126937600.827</v>
      </c>
      <c r="J183" s="241">
        <v>1465807288.005</v>
      </c>
      <c r="K183" s="241">
        <v>19150860.167</v>
      </c>
      <c r="L183" s="241">
        <v>88328759.71</v>
      </c>
      <c r="M183" s="241">
        <v>8644449327.928</v>
      </c>
      <c r="N183" s="241">
        <v>7193493247.425</v>
      </c>
      <c r="O183" s="241">
        <v>53300000</v>
      </c>
      <c r="P183" s="237" t="s">
        <v>1023</v>
      </c>
      <c r="Q183" s="237" t="s">
        <v>1024</v>
      </c>
      <c r="R183" s="237" t="s">
        <v>164</v>
      </c>
      <c r="S183" s="21" t="s">
        <v>785</v>
      </c>
      <c r="T183" s="21" t="s">
        <v>182</v>
      </c>
    </row>
    <row r="184" spans="1:20" ht="15.75" customHeight="1" outlineLevel="2">
      <c r="A184" s="237" t="s">
        <v>669</v>
      </c>
      <c r="B184" s="237" t="s">
        <v>671</v>
      </c>
      <c r="C184" s="238" t="s">
        <v>877</v>
      </c>
      <c r="D184" s="238" t="s">
        <v>878</v>
      </c>
      <c r="E184" s="239" t="s">
        <v>879</v>
      </c>
      <c r="F184" s="239" t="s">
        <v>880</v>
      </c>
      <c r="G184" s="237" t="s">
        <v>194</v>
      </c>
      <c r="H184" s="240">
        <v>4500000</v>
      </c>
      <c r="I184" s="241">
        <v>1503082.015</v>
      </c>
      <c r="J184" s="241" t="s">
        <v>118</v>
      </c>
      <c r="K184" s="241" t="s">
        <v>118</v>
      </c>
      <c r="L184" s="241">
        <v>1255877.529</v>
      </c>
      <c r="M184" s="241">
        <v>102359869.979</v>
      </c>
      <c r="N184" s="241">
        <v>102278652.555</v>
      </c>
      <c r="O184" s="241">
        <v>757831</v>
      </c>
      <c r="P184" s="237" t="s">
        <v>1023</v>
      </c>
      <c r="Q184" s="237" t="s">
        <v>1024</v>
      </c>
      <c r="R184" s="237" t="s">
        <v>164</v>
      </c>
      <c r="S184" s="21" t="s">
        <v>369</v>
      </c>
      <c r="T184" s="21" t="s">
        <v>182</v>
      </c>
    </row>
    <row r="185" spans="1:20" ht="15.75" customHeight="1" outlineLevel="2">
      <c r="A185" s="237" t="s">
        <v>669</v>
      </c>
      <c r="B185" s="237" t="s">
        <v>671</v>
      </c>
      <c r="C185" s="238" t="s">
        <v>897</v>
      </c>
      <c r="D185" s="238" t="s">
        <v>898</v>
      </c>
      <c r="E185" s="239" t="s">
        <v>899</v>
      </c>
      <c r="F185" s="239" t="s">
        <v>900</v>
      </c>
      <c r="G185" s="237" t="s">
        <v>194</v>
      </c>
      <c r="H185" s="240">
        <v>1500000</v>
      </c>
      <c r="I185" s="241">
        <v>2309405.364</v>
      </c>
      <c r="J185" s="241" t="s">
        <v>118</v>
      </c>
      <c r="K185" s="241" t="s">
        <v>118</v>
      </c>
      <c r="L185" s="241">
        <v>1929588.853</v>
      </c>
      <c r="M185" s="241">
        <v>157270481.86</v>
      </c>
      <c r="N185" s="241">
        <v>157145695.62</v>
      </c>
      <c r="O185" s="241">
        <v>1164366.92</v>
      </c>
      <c r="P185" s="237" t="s">
        <v>1023</v>
      </c>
      <c r="Q185" s="237" t="s">
        <v>1024</v>
      </c>
      <c r="R185" s="237" t="s">
        <v>164</v>
      </c>
      <c r="S185" s="21" t="s">
        <v>369</v>
      </c>
      <c r="T185" s="21" t="s">
        <v>182</v>
      </c>
    </row>
    <row r="186" spans="1:20" ht="15.75" customHeight="1" outlineLevel="2">
      <c r="A186" s="237" t="s">
        <v>994</v>
      </c>
      <c r="B186" s="237" t="s">
        <v>671</v>
      </c>
      <c r="C186" s="238" t="s">
        <v>998</v>
      </c>
      <c r="D186" s="238" t="s">
        <v>999</v>
      </c>
      <c r="E186" s="239" t="s">
        <v>997</v>
      </c>
      <c r="F186" s="239" t="s">
        <v>123</v>
      </c>
      <c r="G186" s="237" t="s">
        <v>119</v>
      </c>
      <c r="H186" s="240">
        <v>19000000</v>
      </c>
      <c r="I186" s="241">
        <v>9187000</v>
      </c>
      <c r="J186" s="241">
        <v>152749755.01</v>
      </c>
      <c r="K186" s="241">
        <v>1895000</v>
      </c>
      <c r="L186" s="241">
        <v>7292000</v>
      </c>
      <c r="M186" s="241">
        <v>625634606.752</v>
      </c>
      <c r="N186" s="241">
        <v>593860402.121</v>
      </c>
      <c r="O186" s="241">
        <v>7292000</v>
      </c>
      <c r="P186" s="237" t="s">
        <v>1023</v>
      </c>
      <c r="Q186" s="237" t="s">
        <v>1024</v>
      </c>
      <c r="R186" s="237" t="s">
        <v>164</v>
      </c>
      <c r="S186" s="21" t="s">
        <v>369</v>
      </c>
      <c r="T186" s="21" t="s">
        <v>137</v>
      </c>
    </row>
    <row r="187" spans="1:20" ht="15.75" customHeight="1" outlineLevel="1">
      <c r="A187" s="237"/>
      <c r="B187" s="237"/>
      <c r="C187" s="238"/>
      <c r="D187" s="238"/>
      <c r="E187" s="239"/>
      <c r="F187" s="239"/>
      <c r="G187" s="237"/>
      <c r="H187" s="240"/>
      <c r="I187" s="241">
        <f aca="true" t="shared" si="8" ref="I187:O187">SUBTOTAL(9,I168:I186)</f>
        <v>261561320.92299998</v>
      </c>
      <c r="J187" s="241">
        <f t="shared" si="8"/>
        <v>2388160025.545</v>
      </c>
      <c r="K187" s="241">
        <f t="shared" si="8"/>
        <v>30950844.968</v>
      </c>
      <c r="L187" s="241">
        <f t="shared" si="8"/>
        <v>202057813.496</v>
      </c>
      <c r="M187" s="241">
        <f t="shared" si="8"/>
        <v>17812323300.175</v>
      </c>
      <c r="N187" s="241">
        <f t="shared" si="8"/>
        <v>16455586173.062</v>
      </c>
      <c r="O187" s="241">
        <f t="shared" si="8"/>
        <v>769580775.88</v>
      </c>
      <c r="P187" s="237"/>
      <c r="Q187" s="237"/>
      <c r="R187" s="243" t="s">
        <v>1202</v>
      </c>
      <c r="S187" s="21"/>
      <c r="T187" s="21"/>
    </row>
    <row r="188" spans="1:20" ht="15.75" customHeight="1" outlineLevel="2">
      <c r="A188" s="237" t="s">
        <v>180</v>
      </c>
      <c r="B188" s="237" t="s">
        <v>120</v>
      </c>
      <c r="C188" s="238" t="s">
        <v>247</v>
      </c>
      <c r="D188" s="238" t="s">
        <v>248</v>
      </c>
      <c r="E188" s="239" t="s">
        <v>249</v>
      </c>
      <c r="F188" s="239" t="s">
        <v>123</v>
      </c>
      <c r="G188" s="237" t="s">
        <v>177</v>
      </c>
      <c r="H188" s="240">
        <v>8501765</v>
      </c>
      <c r="I188" s="241">
        <v>10067050.631</v>
      </c>
      <c r="J188" s="241">
        <v>146742062.18</v>
      </c>
      <c r="K188" s="241">
        <v>1854221.2</v>
      </c>
      <c r="L188" s="241">
        <v>7698696.074</v>
      </c>
      <c r="M188" s="241">
        <v>685566045.78</v>
      </c>
      <c r="N188" s="241">
        <v>626981726.046</v>
      </c>
      <c r="O188" s="241">
        <v>4959765</v>
      </c>
      <c r="P188" s="237" t="s">
        <v>1023</v>
      </c>
      <c r="Q188" s="237" t="s">
        <v>1024</v>
      </c>
      <c r="R188" s="237" t="s">
        <v>250</v>
      </c>
      <c r="S188" s="21" t="s">
        <v>369</v>
      </c>
      <c r="T188" s="21" t="s">
        <v>137</v>
      </c>
    </row>
    <row r="189" spans="1:20" ht="15.75" customHeight="1" outlineLevel="2">
      <c r="A189" s="237" t="s">
        <v>180</v>
      </c>
      <c r="B189" s="237" t="s">
        <v>120</v>
      </c>
      <c r="C189" s="238" t="s">
        <v>312</v>
      </c>
      <c r="D189" s="238" t="s">
        <v>313</v>
      </c>
      <c r="E189" s="239" t="s">
        <v>314</v>
      </c>
      <c r="F189" s="239" t="s">
        <v>135</v>
      </c>
      <c r="G189" s="237" t="s">
        <v>177</v>
      </c>
      <c r="H189" s="240">
        <v>3505000</v>
      </c>
      <c r="I189" s="241">
        <v>5019894.197</v>
      </c>
      <c r="J189" s="241">
        <v>590927.9</v>
      </c>
      <c r="K189" s="241">
        <v>7788.69</v>
      </c>
      <c r="L189" s="241">
        <v>4783972.89</v>
      </c>
      <c r="M189" s="241">
        <v>341854743.852</v>
      </c>
      <c r="N189" s="241">
        <v>389606701.058</v>
      </c>
      <c r="O189" s="241">
        <v>3082000</v>
      </c>
      <c r="P189" s="237" t="s">
        <v>1023</v>
      </c>
      <c r="Q189" s="237" t="s">
        <v>1024</v>
      </c>
      <c r="R189" s="237" t="s">
        <v>250</v>
      </c>
      <c r="S189" s="21" t="s">
        <v>552</v>
      </c>
      <c r="T189" s="21" t="s">
        <v>182</v>
      </c>
    </row>
    <row r="190" spans="1:20" ht="15.75" customHeight="1" outlineLevel="2">
      <c r="A190" s="237" t="s">
        <v>670</v>
      </c>
      <c r="B190" s="237" t="s">
        <v>671</v>
      </c>
      <c r="C190" s="238" t="s">
        <v>1068</v>
      </c>
      <c r="D190" s="238" t="s">
        <v>58</v>
      </c>
      <c r="E190" s="239" t="s">
        <v>59</v>
      </c>
      <c r="F190" s="239" t="s">
        <v>567</v>
      </c>
      <c r="G190" s="237" t="s">
        <v>138</v>
      </c>
      <c r="H190" s="240">
        <v>21400000</v>
      </c>
      <c r="I190" s="241">
        <v>3116943.597</v>
      </c>
      <c r="J190" s="241">
        <v>247757485.34</v>
      </c>
      <c r="K190" s="241">
        <v>3126278.277</v>
      </c>
      <c r="L190" s="241" t="s">
        <v>118</v>
      </c>
      <c r="M190" s="241">
        <v>212263827.351</v>
      </c>
      <c r="N190" s="241" t="s">
        <v>118</v>
      </c>
      <c r="O190" s="241">
        <v>28500000</v>
      </c>
      <c r="P190" s="237" t="s">
        <v>1023</v>
      </c>
      <c r="Q190" s="237" t="s">
        <v>1024</v>
      </c>
      <c r="R190" s="237" t="s">
        <v>250</v>
      </c>
      <c r="S190" s="21" t="s">
        <v>552</v>
      </c>
      <c r="T190" s="21" t="s">
        <v>182</v>
      </c>
    </row>
    <row r="191" spans="1:20" ht="15.75" customHeight="1" outlineLevel="2">
      <c r="A191" s="237" t="s">
        <v>670</v>
      </c>
      <c r="B191" s="237" t="s">
        <v>671</v>
      </c>
      <c r="C191" s="238" t="s">
        <v>1069</v>
      </c>
      <c r="D191" s="238" t="s">
        <v>1070</v>
      </c>
      <c r="E191" s="239" t="s">
        <v>59</v>
      </c>
      <c r="F191" s="239" t="s">
        <v>567</v>
      </c>
      <c r="G191" s="237" t="s">
        <v>138</v>
      </c>
      <c r="H191" s="240">
        <v>11000000</v>
      </c>
      <c r="I191" s="241">
        <v>1602167.27</v>
      </c>
      <c r="J191" s="241">
        <v>127351978.446</v>
      </c>
      <c r="K191" s="241">
        <v>1606965.47</v>
      </c>
      <c r="L191" s="241" t="s">
        <v>118</v>
      </c>
      <c r="M191" s="241">
        <v>109107574.806</v>
      </c>
      <c r="N191" s="241" t="s">
        <v>118</v>
      </c>
      <c r="O191" s="241"/>
      <c r="P191" s="237" t="s">
        <v>1023</v>
      </c>
      <c r="Q191" s="237" t="s">
        <v>1024</v>
      </c>
      <c r="R191" s="237" t="s">
        <v>250</v>
      </c>
      <c r="S191" s="21" t="s">
        <v>552</v>
      </c>
      <c r="T191" s="21" t="s">
        <v>182</v>
      </c>
    </row>
    <row r="192" spans="1:20" ht="15.75" customHeight="1" outlineLevel="2">
      <c r="A192" s="237" t="s">
        <v>599</v>
      </c>
      <c r="B192" s="237" t="s">
        <v>120</v>
      </c>
      <c r="C192" s="238" t="s">
        <v>595</v>
      </c>
      <c r="D192" s="238" t="s">
        <v>596</v>
      </c>
      <c r="E192" s="239" t="s">
        <v>597</v>
      </c>
      <c r="F192" s="239" t="s">
        <v>598</v>
      </c>
      <c r="G192" s="237" t="s">
        <v>147</v>
      </c>
      <c r="H192" s="240">
        <v>7750000</v>
      </c>
      <c r="I192" s="241">
        <v>12178349.939</v>
      </c>
      <c r="J192" s="241">
        <v>0</v>
      </c>
      <c r="K192" s="241">
        <v>0</v>
      </c>
      <c r="L192" s="241">
        <v>10945324.981</v>
      </c>
      <c r="M192" s="241">
        <v>829345507.248</v>
      </c>
      <c r="N192" s="241">
        <v>891387149.519</v>
      </c>
      <c r="O192" s="241">
        <v>7750000</v>
      </c>
      <c r="P192" s="237" t="s">
        <v>1023</v>
      </c>
      <c r="Q192" s="237" t="s">
        <v>1024</v>
      </c>
      <c r="R192" s="237" t="s">
        <v>250</v>
      </c>
      <c r="S192" s="21" t="s">
        <v>552</v>
      </c>
      <c r="T192" s="21" t="s">
        <v>182</v>
      </c>
    </row>
    <row r="193" spans="1:20" ht="15.75" customHeight="1" outlineLevel="1">
      <c r="A193" s="237"/>
      <c r="B193" s="237"/>
      <c r="C193" s="238"/>
      <c r="D193" s="238"/>
      <c r="E193" s="239"/>
      <c r="F193" s="239"/>
      <c r="G193" s="237"/>
      <c r="H193" s="240"/>
      <c r="I193" s="241">
        <f aca="true" t="shared" si="9" ref="I193:O193">SUBTOTAL(9,I188:I192)</f>
        <v>31984405.633999996</v>
      </c>
      <c r="J193" s="241">
        <f t="shared" si="9"/>
        <v>522442453.866</v>
      </c>
      <c r="K193" s="241">
        <f t="shared" si="9"/>
        <v>6595253.636999999</v>
      </c>
      <c r="L193" s="241">
        <f t="shared" si="9"/>
        <v>23427993.945</v>
      </c>
      <c r="M193" s="241">
        <f t="shared" si="9"/>
        <v>2178137699.037</v>
      </c>
      <c r="N193" s="241">
        <f t="shared" si="9"/>
        <v>1907975576.6230001</v>
      </c>
      <c r="O193" s="241">
        <f t="shared" si="9"/>
        <v>44291765</v>
      </c>
      <c r="P193" s="237"/>
      <c r="Q193" s="237"/>
      <c r="R193" s="243" t="s">
        <v>1203</v>
      </c>
      <c r="S193" s="21"/>
      <c r="T193" s="21"/>
    </row>
    <row r="194" spans="1:20" ht="15.75" customHeight="1" outlineLevel="2">
      <c r="A194" s="237" t="s">
        <v>711</v>
      </c>
      <c r="B194" s="237" t="s">
        <v>671</v>
      </c>
      <c r="C194" s="238" t="s">
        <v>717</v>
      </c>
      <c r="D194" s="238" t="s">
        <v>718</v>
      </c>
      <c r="E194" s="239" t="s">
        <v>719</v>
      </c>
      <c r="F194" s="239" t="s">
        <v>359</v>
      </c>
      <c r="G194" s="237" t="s">
        <v>147</v>
      </c>
      <c r="H194" s="240">
        <v>5000000</v>
      </c>
      <c r="I194" s="241">
        <v>7856999.961</v>
      </c>
      <c r="J194" s="241" t="s">
        <v>118</v>
      </c>
      <c r="K194" s="241" t="s">
        <v>118</v>
      </c>
      <c r="L194" s="241">
        <v>7061499.987</v>
      </c>
      <c r="M194" s="241">
        <v>535061617.579</v>
      </c>
      <c r="N194" s="241">
        <v>575088483.561</v>
      </c>
      <c r="O194" s="241">
        <v>5000000</v>
      </c>
      <c r="P194" s="237" t="s">
        <v>1023</v>
      </c>
      <c r="Q194" s="237" t="s">
        <v>1024</v>
      </c>
      <c r="R194" s="237" t="s">
        <v>720</v>
      </c>
      <c r="S194" s="21" t="s">
        <v>376</v>
      </c>
      <c r="T194" s="21" t="s">
        <v>182</v>
      </c>
    </row>
    <row r="195" spans="1:20" ht="15.75" customHeight="1" outlineLevel="1">
      <c r="A195" s="237"/>
      <c r="B195" s="237"/>
      <c r="C195" s="238"/>
      <c r="D195" s="238"/>
      <c r="E195" s="239"/>
      <c r="F195" s="239"/>
      <c r="G195" s="237"/>
      <c r="H195" s="240"/>
      <c r="I195" s="241">
        <f aca="true" t="shared" si="10" ref="I195:O195">SUBTOTAL(9,I194:I194)</f>
        <v>7856999.961</v>
      </c>
      <c r="J195" s="241">
        <f t="shared" si="10"/>
        <v>0</v>
      </c>
      <c r="K195" s="241">
        <f t="shared" si="10"/>
        <v>0</v>
      </c>
      <c r="L195" s="241">
        <f t="shared" si="10"/>
        <v>7061499.987</v>
      </c>
      <c r="M195" s="241">
        <f t="shared" si="10"/>
        <v>535061617.579</v>
      </c>
      <c r="N195" s="241">
        <f t="shared" si="10"/>
        <v>575088483.561</v>
      </c>
      <c r="O195" s="241">
        <f t="shared" si="10"/>
        <v>5000000</v>
      </c>
      <c r="P195" s="237"/>
      <c r="Q195" s="237"/>
      <c r="R195" s="243" t="s">
        <v>1204</v>
      </c>
      <c r="S195" s="21"/>
      <c r="T195" s="21"/>
    </row>
    <row r="196" spans="1:20" ht="15.75" customHeight="1" outlineLevel="2">
      <c r="A196" s="237" t="s">
        <v>422</v>
      </c>
      <c r="B196" s="237" t="s">
        <v>671</v>
      </c>
      <c r="C196" s="238" t="s">
        <v>797</v>
      </c>
      <c r="D196" s="238" t="s">
        <v>798</v>
      </c>
      <c r="E196" s="239" t="s">
        <v>799</v>
      </c>
      <c r="F196" s="239" t="s">
        <v>800</v>
      </c>
      <c r="G196" s="237" t="s">
        <v>119</v>
      </c>
      <c r="H196" s="240">
        <v>750000</v>
      </c>
      <c r="I196" s="241">
        <v>750000</v>
      </c>
      <c r="J196" s="241" t="s">
        <v>118</v>
      </c>
      <c r="K196" s="241" t="s">
        <v>118</v>
      </c>
      <c r="L196" s="241">
        <v>750000</v>
      </c>
      <c r="M196" s="241">
        <v>51074992.387</v>
      </c>
      <c r="N196" s="241">
        <v>61079991.99</v>
      </c>
      <c r="O196" s="241">
        <v>750000</v>
      </c>
      <c r="P196" s="237" t="s">
        <v>1023</v>
      </c>
      <c r="Q196" s="237" t="s">
        <v>1024</v>
      </c>
      <c r="R196" s="237" t="s">
        <v>801</v>
      </c>
      <c r="S196" s="21" t="s">
        <v>376</v>
      </c>
      <c r="T196" s="21" t="s">
        <v>182</v>
      </c>
    </row>
    <row r="197" spans="1:20" ht="15.75" customHeight="1" outlineLevel="1">
      <c r="A197" s="237"/>
      <c r="B197" s="237"/>
      <c r="C197" s="238"/>
      <c r="D197" s="238"/>
      <c r="E197" s="239"/>
      <c r="F197" s="239"/>
      <c r="G197" s="237"/>
      <c r="H197" s="240"/>
      <c r="I197" s="241">
        <f aca="true" t="shared" si="11" ref="I197:O197">SUBTOTAL(9,I196:I196)</f>
        <v>750000</v>
      </c>
      <c r="J197" s="241">
        <f t="shared" si="11"/>
        <v>0</v>
      </c>
      <c r="K197" s="241">
        <f t="shared" si="11"/>
        <v>0</v>
      </c>
      <c r="L197" s="241">
        <f t="shared" si="11"/>
        <v>750000</v>
      </c>
      <c r="M197" s="241">
        <f t="shared" si="11"/>
        <v>51074992.387</v>
      </c>
      <c r="N197" s="241">
        <f t="shared" si="11"/>
        <v>61079991.99</v>
      </c>
      <c r="O197" s="241">
        <f t="shared" si="11"/>
        <v>750000</v>
      </c>
      <c r="P197" s="237"/>
      <c r="Q197" s="237"/>
      <c r="R197" s="243" t="s">
        <v>1205</v>
      </c>
      <c r="S197" s="21"/>
      <c r="T197" s="21"/>
    </row>
    <row r="198" spans="1:20" ht="15.75" customHeight="1" outlineLevel="2">
      <c r="A198" s="237" t="s">
        <v>180</v>
      </c>
      <c r="B198" s="237" t="s">
        <v>120</v>
      </c>
      <c r="C198" s="238" t="s">
        <v>193</v>
      </c>
      <c r="D198" s="238" t="s">
        <v>195</v>
      </c>
      <c r="E198" s="239" t="s">
        <v>196</v>
      </c>
      <c r="F198" s="239" t="s">
        <v>156</v>
      </c>
      <c r="G198" s="237" t="s">
        <v>177</v>
      </c>
      <c r="H198" s="240">
        <v>3037751.55</v>
      </c>
      <c r="I198" s="241">
        <v>600280.065</v>
      </c>
      <c r="J198" s="241">
        <v>44326438.43</v>
      </c>
      <c r="K198" s="241">
        <v>598125.21</v>
      </c>
      <c r="L198" s="241" t="s">
        <v>118</v>
      </c>
      <c r="M198" s="241">
        <v>40879066.334</v>
      </c>
      <c r="N198" s="241" t="s">
        <v>118</v>
      </c>
      <c r="O198" s="241"/>
      <c r="P198" s="237" t="s">
        <v>1023</v>
      </c>
      <c r="Q198" s="237" t="s">
        <v>1024</v>
      </c>
      <c r="R198" s="237" t="s">
        <v>197</v>
      </c>
      <c r="S198" s="21" t="s">
        <v>376</v>
      </c>
      <c r="T198" s="21" t="s">
        <v>182</v>
      </c>
    </row>
    <row r="199" spans="1:20" ht="15.75" customHeight="1" outlineLevel="2">
      <c r="A199" s="237" t="s">
        <v>180</v>
      </c>
      <c r="B199" s="237" t="s">
        <v>120</v>
      </c>
      <c r="C199" s="238" t="s">
        <v>241</v>
      </c>
      <c r="D199" s="238" t="s">
        <v>242</v>
      </c>
      <c r="E199" s="239" t="s">
        <v>243</v>
      </c>
      <c r="F199" s="239" t="s">
        <v>47</v>
      </c>
      <c r="G199" s="237" t="s">
        <v>177</v>
      </c>
      <c r="H199" s="240">
        <v>31429001.24</v>
      </c>
      <c r="I199" s="241">
        <v>34112313.979</v>
      </c>
      <c r="J199" s="241">
        <v>520354841.18</v>
      </c>
      <c r="K199" s="241">
        <v>6626691.5</v>
      </c>
      <c r="L199" s="241">
        <v>25785715.485</v>
      </c>
      <c r="M199" s="241">
        <v>2323048235.736</v>
      </c>
      <c r="N199" s="241">
        <v>2099988393.737</v>
      </c>
      <c r="O199" s="241">
        <v>16612045.46</v>
      </c>
      <c r="P199" s="237" t="s">
        <v>1023</v>
      </c>
      <c r="Q199" s="237" t="s">
        <v>1024</v>
      </c>
      <c r="R199" s="237" t="s">
        <v>197</v>
      </c>
      <c r="S199" s="21" t="s">
        <v>376</v>
      </c>
      <c r="T199" s="21" t="s">
        <v>137</v>
      </c>
    </row>
    <row r="200" spans="1:20" ht="15.75" customHeight="1" outlineLevel="2">
      <c r="A200" s="237" t="s">
        <v>180</v>
      </c>
      <c r="B200" s="237" t="s">
        <v>120</v>
      </c>
      <c r="C200" s="238" t="s">
        <v>245</v>
      </c>
      <c r="D200" s="238" t="s">
        <v>246</v>
      </c>
      <c r="E200" s="239" t="s">
        <v>243</v>
      </c>
      <c r="F200" s="239" t="s">
        <v>47</v>
      </c>
      <c r="G200" s="237" t="s">
        <v>199</v>
      </c>
      <c r="H200" s="240">
        <v>4896225000</v>
      </c>
      <c r="I200" s="241">
        <v>27554844.841</v>
      </c>
      <c r="J200" s="241">
        <v>587434954.2</v>
      </c>
      <c r="K200" s="241">
        <v>7445213.54</v>
      </c>
      <c r="L200" s="241">
        <v>23254954.576</v>
      </c>
      <c r="M200" s="241">
        <v>1876484654.015</v>
      </c>
      <c r="N200" s="241">
        <v>1893883252.28</v>
      </c>
      <c r="O200" s="241">
        <v>2231777989</v>
      </c>
      <c r="P200" s="237" t="s">
        <v>1023</v>
      </c>
      <c r="Q200" s="237" t="s">
        <v>1024</v>
      </c>
      <c r="R200" s="237" t="s">
        <v>197</v>
      </c>
      <c r="S200" s="21" t="s">
        <v>376</v>
      </c>
      <c r="T200" s="21" t="s">
        <v>137</v>
      </c>
    </row>
    <row r="201" spans="1:20" ht="15.75" customHeight="1" outlineLevel="2">
      <c r="A201" s="237" t="s">
        <v>180</v>
      </c>
      <c r="B201" s="237" t="s">
        <v>120</v>
      </c>
      <c r="C201" s="238" t="s">
        <v>275</v>
      </c>
      <c r="D201" s="238" t="s">
        <v>276</v>
      </c>
      <c r="E201" s="239" t="s">
        <v>277</v>
      </c>
      <c r="F201" s="239" t="s">
        <v>135</v>
      </c>
      <c r="G201" s="237" t="s">
        <v>177</v>
      </c>
      <c r="H201" s="240">
        <v>17557801</v>
      </c>
      <c r="I201" s="241">
        <v>19709270.543</v>
      </c>
      <c r="J201" s="241">
        <v>280181571.84</v>
      </c>
      <c r="K201" s="241">
        <v>3589998.93</v>
      </c>
      <c r="L201" s="241">
        <v>15243331.752</v>
      </c>
      <c r="M201" s="241">
        <v>1342201123.92</v>
      </c>
      <c r="N201" s="241">
        <v>1241416775.069</v>
      </c>
      <c r="O201" s="241">
        <v>9820278.99</v>
      </c>
      <c r="P201" s="237" t="s">
        <v>1023</v>
      </c>
      <c r="Q201" s="237" t="s">
        <v>1024</v>
      </c>
      <c r="R201" s="237" t="s">
        <v>197</v>
      </c>
      <c r="S201" s="21" t="s">
        <v>729</v>
      </c>
      <c r="T201" s="21" t="s">
        <v>137</v>
      </c>
    </row>
    <row r="202" spans="1:20" ht="15.75" customHeight="1" outlineLevel="2">
      <c r="A202" s="237" t="s">
        <v>180</v>
      </c>
      <c r="B202" s="237" t="s">
        <v>120</v>
      </c>
      <c r="C202" s="238" t="s">
        <v>310</v>
      </c>
      <c r="D202" s="238" t="s">
        <v>311</v>
      </c>
      <c r="E202" s="239" t="s">
        <v>298</v>
      </c>
      <c r="F202" s="239" t="s">
        <v>47</v>
      </c>
      <c r="G202" s="237" t="s">
        <v>177</v>
      </c>
      <c r="H202" s="240">
        <v>1432000</v>
      </c>
      <c r="I202" s="241">
        <v>1697690.166</v>
      </c>
      <c r="J202" s="241">
        <v>950334.45</v>
      </c>
      <c r="K202" s="241">
        <v>12595.92</v>
      </c>
      <c r="L202" s="241">
        <v>1608110.29</v>
      </c>
      <c r="M202" s="241">
        <v>115612683.052</v>
      </c>
      <c r="N202" s="241">
        <v>130964484.846</v>
      </c>
      <c r="O202" s="241">
        <v>1036000</v>
      </c>
      <c r="P202" s="237" t="s">
        <v>1023</v>
      </c>
      <c r="Q202" s="237" t="s">
        <v>1024</v>
      </c>
      <c r="R202" s="237" t="s">
        <v>197</v>
      </c>
      <c r="S202" s="21" t="s">
        <v>729</v>
      </c>
      <c r="T202" s="21" t="s">
        <v>137</v>
      </c>
    </row>
    <row r="203" spans="1:20" ht="15.75" customHeight="1" outlineLevel="2">
      <c r="A203" s="237" t="s">
        <v>180</v>
      </c>
      <c r="B203" s="237" t="s">
        <v>120</v>
      </c>
      <c r="C203" s="238" t="s">
        <v>390</v>
      </c>
      <c r="D203" s="238" t="s">
        <v>391</v>
      </c>
      <c r="E203" s="239" t="s">
        <v>392</v>
      </c>
      <c r="F203" s="239" t="s">
        <v>393</v>
      </c>
      <c r="G203" s="237" t="s">
        <v>177</v>
      </c>
      <c r="H203" s="240">
        <v>25538000</v>
      </c>
      <c r="I203" s="241" t="s">
        <v>118</v>
      </c>
      <c r="J203" s="241">
        <v>0</v>
      </c>
      <c r="K203" s="241">
        <v>0</v>
      </c>
      <c r="L203" s="241">
        <v>39640849.987</v>
      </c>
      <c r="M203" s="241" t="s">
        <v>118</v>
      </c>
      <c r="N203" s="241">
        <v>3228350399.617</v>
      </c>
      <c r="O203" s="241">
        <v>25538000</v>
      </c>
      <c r="P203" s="237" t="s">
        <v>1023</v>
      </c>
      <c r="Q203" s="237" t="s">
        <v>1024</v>
      </c>
      <c r="R203" s="237" t="s">
        <v>197</v>
      </c>
      <c r="S203" s="21" t="s">
        <v>340</v>
      </c>
      <c r="T203" s="21" t="s">
        <v>182</v>
      </c>
    </row>
    <row r="204" spans="1:20" ht="15.75" customHeight="1" outlineLevel="2">
      <c r="A204" s="237" t="s">
        <v>670</v>
      </c>
      <c r="B204" s="237" t="s">
        <v>671</v>
      </c>
      <c r="C204" s="238" t="s">
        <v>1071</v>
      </c>
      <c r="D204" s="238" t="s">
        <v>1072</v>
      </c>
      <c r="E204" s="239" t="s">
        <v>707</v>
      </c>
      <c r="F204" s="239" t="s">
        <v>254</v>
      </c>
      <c r="G204" s="237" t="s">
        <v>119</v>
      </c>
      <c r="H204" s="240">
        <v>35000000</v>
      </c>
      <c r="I204" s="241">
        <v>35000000</v>
      </c>
      <c r="J204" s="241">
        <v>521950005.2</v>
      </c>
      <c r="K204" s="241">
        <v>6500000</v>
      </c>
      <c r="L204" s="241">
        <v>28500000</v>
      </c>
      <c r="M204" s="241">
        <v>2383499644.75</v>
      </c>
      <c r="N204" s="241">
        <v>2321039695.62</v>
      </c>
      <c r="O204" s="241"/>
      <c r="P204" s="237" t="s">
        <v>1023</v>
      </c>
      <c r="Q204" s="237" t="s">
        <v>1024</v>
      </c>
      <c r="R204" s="237" t="s">
        <v>197</v>
      </c>
      <c r="S204" s="21" t="s">
        <v>340</v>
      </c>
      <c r="T204" s="21" t="s">
        <v>182</v>
      </c>
    </row>
    <row r="205" spans="1:20" ht="15.75" customHeight="1" outlineLevel="2">
      <c r="A205" s="237" t="s">
        <v>670</v>
      </c>
      <c r="B205" s="237" t="s">
        <v>120</v>
      </c>
      <c r="C205" s="238" t="s">
        <v>40</v>
      </c>
      <c r="D205" s="238" t="s">
        <v>41</v>
      </c>
      <c r="E205" s="239" t="s">
        <v>42</v>
      </c>
      <c r="F205" s="239" t="s">
        <v>43</v>
      </c>
      <c r="G205" s="237" t="s">
        <v>119</v>
      </c>
      <c r="H205" s="240">
        <v>143853000</v>
      </c>
      <c r="I205" s="241" t="s">
        <v>118</v>
      </c>
      <c r="J205" s="241">
        <v>0</v>
      </c>
      <c r="K205" s="241">
        <v>0</v>
      </c>
      <c r="L205" s="241">
        <v>143853000</v>
      </c>
      <c r="M205" s="241" t="s">
        <v>118</v>
      </c>
      <c r="N205" s="241">
        <v>11715386783.65</v>
      </c>
      <c r="O205" s="241">
        <v>143853000</v>
      </c>
      <c r="P205" s="237" t="s">
        <v>1023</v>
      </c>
      <c r="Q205" s="237" t="s">
        <v>1024</v>
      </c>
      <c r="R205" s="237" t="s">
        <v>197</v>
      </c>
      <c r="S205" s="21" t="s">
        <v>340</v>
      </c>
      <c r="T205" s="21" t="s">
        <v>182</v>
      </c>
    </row>
    <row r="206" spans="1:20" ht="15.75" customHeight="1" outlineLevel="2">
      <c r="A206" s="237" t="s">
        <v>670</v>
      </c>
      <c r="B206" s="237" t="s">
        <v>120</v>
      </c>
      <c r="C206" s="238" t="s">
        <v>45</v>
      </c>
      <c r="D206" s="238" t="s">
        <v>46</v>
      </c>
      <c r="E206" s="239" t="s">
        <v>42</v>
      </c>
      <c r="F206" s="239" t="s">
        <v>43</v>
      </c>
      <c r="G206" s="237" t="s">
        <v>119</v>
      </c>
      <c r="H206" s="240">
        <v>156147000</v>
      </c>
      <c r="I206" s="241" t="s">
        <v>118</v>
      </c>
      <c r="J206" s="241">
        <v>0</v>
      </c>
      <c r="K206" s="241">
        <v>0</v>
      </c>
      <c r="L206" s="241">
        <v>156147000</v>
      </c>
      <c r="M206" s="241" t="s">
        <v>118</v>
      </c>
      <c r="N206" s="241">
        <v>12716610012.35</v>
      </c>
      <c r="O206" s="241">
        <v>156147000</v>
      </c>
      <c r="P206" s="237" t="s">
        <v>1023</v>
      </c>
      <c r="Q206" s="237" t="s">
        <v>1024</v>
      </c>
      <c r="R206" s="237" t="s">
        <v>197</v>
      </c>
      <c r="S206" s="21" t="s">
        <v>340</v>
      </c>
      <c r="T206" s="21" t="s">
        <v>182</v>
      </c>
    </row>
    <row r="207" spans="1:20" ht="15.75" customHeight="1" outlineLevel="2">
      <c r="A207" s="237" t="s">
        <v>151</v>
      </c>
      <c r="B207" s="237" t="s">
        <v>120</v>
      </c>
      <c r="C207" s="238" t="s">
        <v>153</v>
      </c>
      <c r="D207" s="238" t="s">
        <v>154</v>
      </c>
      <c r="E207" s="239" t="s">
        <v>155</v>
      </c>
      <c r="F207" s="239" t="s">
        <v>135</v>
      </c>
      <c r="G207" s="237" t="s">
        <v>147</v>
      </c>
      <c r="H207" s="240">
        <v>19764039.63</v>
      </c>
      <c r="I207" s="241">
        <v>2164121.886</v>
      </c>
      <c r="J207" s="241">
        <v>68262714.61</v>
      </c>
      <c r="K207" s="241">
        <v>861359.41</v>
      </c>
      <c r="L207" s="241">
        <v>1096360.015</v>
      </c>
      <c r="M207" s="241">
        <v>147376678.506</v>
      </c>
      <c r="N207" s="241">
        <v>89287547.853</v>
      </c>
      <c r="O207" s="241">
        <v>776294</v>
      </c>
      <c r="P207" s="237" t="s">
        <v>1023</v>
      </c>
      <c r="Q207" s="237" t="s">
        <v>1024</v>
      </c>
      <c r="R207" s="237" t="s">
        <v>197</v>
      </c>
      <c r="S207" s="21" t="s">
        <v>340</v>
      </c>
      <c r="T207" s="21" t="s">
        <v>137</v>
      </c>
    </row>
    <row r="208" spans="1:20" ht="15.75" customHeight="1" outlineLevel="2">
      <c r="A208" s="237" t="s">
        <v>397</v>
      </c>
      <c r="B208" s="237" t="s">
        <v>120</v>
      </c>
      <c r="C208" s="238" t="s">
        <v>412</v>
      </c>
      <c r="D208" s="238" t="s">
        <v>413</v>
      </c>
      <c r="E208" s="239" t="s">
        <v>414</v>
      </c>
      <c r="F208" s="239" t="s">
        <v>254</v>
      </c>
      <c r="G208" s="237" t="s">
        <v>119</v>
      </c>
      <c r="H208" s="240">
        <v>50000000</v>
      </c>
      <c r="I208" s="241">
        <v>43375000</v>
      </c>
      <c r="J208" s="241">
        <v>273046947.66</v>
      </c>
      <c r="K208" s="241">
        <v>3500000</v>
      </c>
      <c r="L208" s="241">
        <v>39875000</v>
      </c>
      <c r="M208" s="241">
        <v>2953837059.744</v>
      </c>
      <c r="N208" s="241">
        <v>3247419574.135</v>
      </c>
      <c r="O208" s="241">
        <v>39875000</v>
      </c>
      <c r="P208" s="237" t="s">
        <v>1023</v>
      </c>
      <c r="Q208" s="237" t="s">
        <v>1024</v>
      </c>
      <c r="R208" s="237" t="s">
        <v>197</v>
      </c>
      <c r="S208" s="21" t="s">
        <v>340</v>
      </c>
      <c r="T208" s="21" t="s">
        <v>182</v>
      </c>
    </row>
    <row r="209" spans="1:20" ht="15.75" customHeight="1" outlineLevel="2">
      <c r="A209" s="237" t="s">
        <v>1037</v>
      </c>
      <c r="B209" s="237" t="s">
        <v>671</v>
      </c>
      <c r="C209" s="238">
        <v>10458</v>
      </c>
      <c r="D209" s="238" t="s">
        <v>830</v>
      </c>
      <c r="E209" s="239" t="s">
        <v>831</v>
      </c>
      <c r="F209" s="239" t="s">
        <v>150</v>
      </c>
      <c r="G209" s="237" t="s">
        <v>199</v>
      </c>
      <c r="H209" s="240">
        <v>3228000000</v>
      </c>
      <c r="I209" s="241">
        <v>29190443.188</v>
      </c>
      <c r="J209" s="241" t="s">
        <v>118</v>
      </c>
      <c r="K209" s="241" t="s">
        <v>118</v>
      </c>
      <c r="L209" s="241">
        <v>32781077.444</v>
      </c>
      <c r="M209" s="241">
        <v>1987868884.825</v>
      </c>
      <c r="N209" s="241">
        <v>2669690596.932</v>
      </c>
      <c r="O209" s="241">
        <v>3146000000</v>
      </c>
      <c r="P209" s="237" t="s">
        <v>1023</v>
      </c>
      <c r="Q209" s="237" t="s">
        <v>1024</v>
      </c>
      <c r="R209" s="237" t="s">
        <v>197</v>
      </c>
      <c r="S209" s="21" t="s">
        <v>340</v>
      </c>
      <c r="T209" s="21" t="s">
        <v>182</v>
      </c>
    </row>
    <row r="210" spans="1:20" ht="15.75" customHeight="1" outlineLevel="2">
      <c r="A210" s="237" t="s">
        <v>669</v>
      </c>
      <c r="B210" s="237" t="s">
        <v>671</v>
      </c>
      <c r="C210" s="238">
        <v>10756</v>
      </c>
      <c r="D210" s="238" t="s">
        <v>872</v>
      </c>
      <c r="E210" s="239" t="s">
        <v>1172</v>
      </c>
      <c r="F210" s="239" t="s">
        <v>811</v>
      </c>
      <c r="G210" s="237" t="s">
        <v>194</v>
      </c>
      <c r="H210" s="240">
        <v>7300000</v>
      </c>
      <c r="I210" s="241">
        <v>4363891.306</v>
      </c>
      <c r="J210" s="241" t="s">
        <v>118</v>
      </c>
      <c r="K210" s="241" t="s">
        <v>118</v>
      </c>
      <c r="L210" s="241">
        <v>3646183.625</v>
      </c>
      <c r="M210" s="241">
        <v>297180953.663</v>
      </c>
      <c r="N210" s="241">
        <v>296945155.48</v>
      </c>
      <c r="O210" s="241">
        <v>2200207.36</v>
      </c>
      <c r="P210" s="237" t="s">
        <v>1023</v>
      </c>
      <c r="Q210" s="237" t="s">
        <v>1024</v>
      </c>
      <c r="R210" s="237" t="s">
        <v>197</v>
      </c>
      <c r="S210" s="21" t="s">
        <v>340</v>
      </c>
      <c r="T210" s="21" t="s">
        <v>182</v>
      </c>
    </row>
    <row r="211" spans="1:20" ht="15.75" customHeight="1" outlineLevel="2">
      <c r="A211" s="237" t="s">
        <v>948</v>
      </c>
      <c r="B211" s="237" t="s">
        <v>671</v>
      </c>
      <c r="C211" s="238" t="s">
        <v>65</v>
      </c>
      <c r="D211" s="238" t="s">
        <v>66</v>
      </c>
      <c r="E211" s="239" t="s">
        <v>67</v>
      </c>
      <c r="F211" s="239" t="s">
        <v>984</v>
      </c>
      <c r="G211" s="237" t="s">
        <v>119</v>
      </c>
      <c r="H211" s="240">
        <v>15000000</v>
      </c>
      <c r="I211" s="241" t="s">
        <v>118</v>
      </c>
      <c r="J211" s="241">
        <v>1217625370.8</v>
      </c>
      <c r="K211" s="241">
        <v>15000000</v>
      </c>
      <c r="L211" s="241" t="s">
        <v>118</v>
      </c>
      <c r="M211" s="241" t="s">
        <v>118</v>
      </c>
      <c r="N211" s="241" t="s">
        <v>118</v>
      </c>
      <c r="O211" s="241"/>
      <c r="P211" s="237" t="s">
        <v>1023</v>
      </c>
      <c r="Q211" s="237" t="s">
        <v>1024</v>
      </c>
      <c r="R211" s="237" t="s">
        <v>197</v>
      </c>
      <c r="S211" s="21" t="s">
        <v>340</v>
      </c>
      <c r="T211" s="21" t="s">
        <v>182</v>
      </c>
    </row>
    <row r="212" spans="1:20" ht="15.75" customHeight="1" outlineLevel="1">
      <c r="A212" s="237"/>
      <c r="B212" s="237"/>
      <c r="C212" s="238"/>
      <c r="D212" s="238"/>
      <c r="E212" s="239"/>
      <c r="F212" s="239"/>
      <c r="G212" s="237"/>
      <c r="H212" s="240"/>
      <c r="I212" s="241">
        <f aca="true" t="shared" si="12" ref="I212:O212">SUBTOTAL(9,I198:I211)</f>
        <v>197767855.97399998</v>
      </c>
      <c r="J212" s="241">
        <f t="shared" si="12"/>
        <v>3514133178.37</v>
      </c>
      <c r="K212" s="241">
        <f t="shared" si="12"/>
        <v>44133984.510000005</v>
      </c>
      <c r="L212" s="241">
        <f t="shared" si="12"/>
        <v>511431583.174</v>
      </c>
      <c r="M212" s="241">
        <f t="shared" si="12"/>
        <v>13467988984.545</v>
      </c>
      <c r="N212" s="241">
        <f t="shared" si="12"/>
        <v>41650982671.569</v>
      </c>
      <c r="O212" s="241">
        <f t="shared" si="12"/>
        <v>5773635814.809999</v>
      </c>
      <c r="P212" s="237"/>
      <c r="Q212" s="237"/>
      <c r="R212" s="243" t="s">
        <v>1206</v>
      </c>
      <c r="S212" s="21"/>
      <c r="T212" s="21"/>
    </row>
    <row r="213" spans="1:20" ht="15.75" customHeight="1" outlineLevel="2">
      <c r="A213" s="237" t="s">
        <v>160</v>
      </c>
      <c r="B213" s="237" t="s">
        <v>671</v>
      </c>
      <c r="C213" s="238">
        <v>10213</v>
      </c>
      <c r="D213" s="238" t="s">
        <v>727</v>
      </c>
      <c r="E213" s="239" t="s">
        <v>728</v>
      </c>
      <c r="F213" s="239" t="s">
        <v>135</v>
      </c>
      <c r="G213" s="237" t="s">
        <v>147</v>
      </c>
      <c r="H213" s="240">
        <v>4090335.05</v>
      </c>
      <c r="I213" s="241">
        <v>157297.218</v>
      </c>
      <c r="J213" s="241">
        <v>11513277.192</v>
      </c>
      <c r="K213" s="241">
        <v>141371.3</v>
      </c>
      <c r="L213" s="241" t="s">
        <v>118</v>
      </c>
      <c r="M213" s="241">
        <v>10711938.935</v>
      </c>
      <c r="N213" s="241" t="s">
        <v>118</v>
      </c>
      <c r="O213" s="241"/>
      <c r="P213" s="237" t="s">
        <v>1023</v>
      </c>
      <c r="Q213" s="237" t="s">
        <v>1024</v>
      </c>
      <c r="R213" s="237" t="s">
        <v>726</v>
      </c>
      <c r="S213" s="21" t="s">
        <v>340</v>
      </c>
      <c r="T213" s="21" t="s">
        <v>182</v>
      </c>
    </row>
    <row r="214" spans="1:20" ht="15.75" customHeight="1" outlineLevel="2">
      <c r="A214" s="237" t="s">
        <v>923</v>
      </c>
      <c r="B214" s="237" t="s">
        <v>671</v>
      </c>
      <c r="C214" s="238">
        <v>13003</v>
      </c>
      <c r="D214" s="238" t="s">
        <v>924</v>
      </c>
      <c r="E214" s="239" t="s">
        <v>925</v>
      </c>
      <c r="F214" s="239" t="s">
        <v>434</v>
      </c>
      <c r="G214" s="237" t="s">
        <v>119</v>
      </c>
      <c r="H214" s="240">
        <v>3231828</v>
      </c>
      <c r="I214" s="241">
        <v>17900</v>
      </c>
      <c r="J214" s="241" t="s">
        <v>118</v>
      </c>
      <c r="K214" s="241" t="s">
        <v>118</v>
      </c>
      <c r="L214" s="241">
        <v>17900</v>
      </c>
      <c r="M214" s="241">
        <v>1218989.818</v>
      </c>
      <c r="N214" s="241">
        <v>1457775.809</v>
      </c>
      <c r="O214" s="241">
        <v>17900</v>
      </c>
      <c r="P214" s="237" t="s">
        <v>1023</v>
      </c>
      <c r="Q214" s="237" t="s">
        <v>1024</v>
      </c>
      <c r="R214" s="237" t="s">
        <v>726</v>
      </c>
      <c r="S214" s="21" t="s">
        <v>340</v>
      </c>
      <c r="T214" s="21" t="s">
        <v>182</v>
      </c>
    </row>
    <row r="215" spans="1:20" ht="15.75" customHeight="1" outlineLevel="2">
      <c r="A215" s="237" t="s">
        <v>948</v>
      </c>
      <c r="B215" s="237" t="s">
        <v>671</v>
      </c>
      <c r="C215" s="238">
        <v>620030001</v>
      </c>
      <c r="D215" s="238" t="s">
        <v>951</v>
      </c>
      <c r="E215" s="239" t="s">
        <v>952</v>
      </c>
      <c r="F215" s="239" t="s">
        <v>953</v>
      </c>
      <c r="G215" s="237" t="s">
        <v>119</v>
      </c>
      <c r="H215" s="240">
        <v>50000000</v>
      </c>
      <c r="I215" s="241">
        <v>50000000</v>
      </c>
      <c r="J215" s="241" t="s">
        <v>118</v>
      </c>
      <c r="K215" s="241" t="s">
        <v>118</v>
      </c>
      <c r="L215" s="241">
        <v>50000000</v>
      </c>
      <c r="M215" s="241">
        <v>3404999492.5</v>
      </c>
      <c r="N215" s="241">
        <v>4071999466</v>
      </c>
      <c r="O215" s="241">
        <v>50000000</v>
      </c>
      <c r="P215" s="237" t="s">
        <v>1023</v>
      </c>
      <c r="Q215" s="237" t="s">
        <v>1024</v>
      </c>
      <c r="R215" s="237" t="s">
        <v>726</v>
      </c>
      <c r="S215" s="21" t="s">
        <v>340</v>
      </c>
      <c r="T215" s="21" t="s">
        <v>182</v>
      </c>
    </row>
    <row r="216" spans="1:20" ht="15.75" customHeight="1" outlineLevel="2">
      <c r="A216" s="237" t="s">
        <v>948</v>
      </c>
      <c r="B216" s="237" t="s">
        <v>671</v>
      </c>
      <c r="C216" s="238" t="s">
        <v>975</v>
      </c>
      <c r="D216" s="238" t="s">
        <v>976</v>
      </c>
      <c r="E216" s="239" t="s">
        <v>956</v>
      </c>
      <c r="F216" s="239" t="s">
        <v>567</v>
      </c>
      <c r="G216" s="237" t="s">
        <v>119</v>
      </c>
      <c r="H216" s="240">
        <v>127224000</v>
      </c>
      <c r="I216" s="241">
        <v>78540252</v>
      </c>
      <c r="J216" s="241">
        <v>4526399588.807</v>
      </c>
      <c r="K216" s="241">
        <v>56263509</v>
      </c>
      <c r="L216" s="241">
        <v>22276743</v>
      </c>
      <c r="M216" s="241">
        <v>5348590364.016</v>
      </c>
      <c r="N216" s="241">
        <v>1814217712.004</v>
      </c>
      <c r="O216" s="241">
        <v>22276743</v>
      </c>
      <c r="P216" s="237" t="s">
        <v>1023</v>
      </c>
      <c r="Q216" s="237" t="s">
        <v>1024</v>
      </c>
      <c r="R216" s="237" t="s">
        <v>726</v>
      </c>
      <c r="S216" s="21" t="s">
        <v>340</v>
      </c>
      <c r="T216" s="21" t="s">
        <v>137</v>
      </c>
    </row>
    <row r="217" spans="1:20" ht="15.75" customHeight="1" outlineLevel="2">
      <c r="A217" s="237" t="s">
        <v>948</v>
      </c>
      <c r="B217" s="237" t="s">
        <v>671</v>
      </c>
      <c r="C217" s="238" t="s">
        <v>977</v>
      </c>
      <c r="D217" s="238" t="s">
        <v>978</v>
      </c>
      <c r="E217" s="239" t="s">
        <v>972</v>
      </c>
      <c r="F217" s="239" t="s">
        <v>811</v>
      </c>
      <c r="G217" s="237" t="s">
        <v>119</v>
      </c>
      <c r="H217" s="240">
        <v>6959939</v>
      </c>
      <c r="I217" s="241" t="s">
        <v>118</v>
      </c>
      <c r="J217" s="241" t="s">
        <v>118</v>
      </c>
      <c r="K217" s="241" t="s">
        <v>118</v>
      </c>
      <c r="L217" s="241">
        <v>6959939</v>
      </c>
      <c r="M217" s="241" t="s">
        <v>118</v>
      </c>
      <c r="N217" s="241">
        <v>566817357.828</v>
      </c>
      <c r="O217" s="241">
        <v>6959939</v>
      </c>
      <c r="P217" s="237" t="s">
        <v>1023</v>
      </c>
      <c r="Q217" s="237" t="s">
        <v>1024</v>
      </c>
      <c r="R217" s="237" t="s">
        <v>726</v>
      </c>
      <c r="S217" s="21" t="s">
        <v>340</v>
      </c>
      <c r="T217" s="21" t="s">
        <v>182</v>
      </c>
    </row>
    <row r="218" spans="1:20" ht="15.75" customHeight="1" outlineLevel="1">
      <c r="A218" s="237"/>
      <c r="B218" s="237"/>
      <c r="C218" s="238"/>
      <c r="D218" s="238"/>
      <c r="E218" s="239"/>
      <c r="F218" s="239"/>
      <c r="G218" s="237"/>
      <c r="H218" s="240"/>
      <c r="I218" s="241">
        <f aca="true" t="shared" si="13" ref="I218:O218">SUBTOTAL(9,I213:I217)</f>
        <v>128715449.218</v>
      </c>
      <c r="J218" s="241">
        <f t="shared" si="13"/>
        <v>4537912865.999001</v>
      </c>
      <c r="K218" s="241">
        <f t="shared" si="13"/>
        <v>56404880.3</v>
      </c>
      <c r="L218" s="241">
        <f t="shared" si="13"/>
        <v>79254582</v>
      </c>
      <c r="M218" s="241">
        <f t="shared" si="13"/>
        <v>8765520785.269</v>
      </c>
      <c r="N218" s="241">
        <f t="shared" si="13"/>
        <v>6454492311.641</v>
      </c>
      <c r="O218" s="241">
        <f t="shared" si="13"/>
        <v>79254582</v>
      </c>
      <c r="P218" s="237"/>
      <c r="Q218" s="237"/>
      <c r="R218" s="243" t="s">
        <v>1207</v>
      </c>
      <c r="S218" s="21"/>
      <c r="T218" s="21"/>
    </row>
    <row r="219" spans="1:20" ht="15.75" customHeight="1" outlineLevel="2">
      <c r="A219" s="237" t="s">
        <v>180</v>
      </c>
      <c r="B219" s="237" t="s">
        <v>120</v>
      </c>
      <c r="C219" s="238" t="s">
        <v>176</v>
      </c>
      <c r="D219" s="238" t="s">
        <v>178</v>
      </c>
      <c r="E219" s="239" t="s">
        <v>179</v>
      </c>
      <c r="F219" s="239" t="s">
        <v>135</v>
      </c>
      <c r="G219" s="237" t="s">
        <v>177</v>
      </c>
      <c r="H219" s="240">
        <v>155608000</v>
      </c>
      <c r="I219" s="241">
        <v>41695502.879</v>
      </c>
      <c r="J219" s="241">
        <v>1226107790.15</v>
      </c>
      <c r="K219" s="241">
        <v>15667572.96</v>
      </c>
      <c r="L219" s="241">
        <v>24207027.001</v>
      </c>
      <c r="M219" s="241">
        <v>2839463322.839</v>
      </c>
      <c r="N219" s="241">
        <v>1971420020.441</v>
      </c>
      <c r="O219" s="241">
        <v>15595000</v>
      </c>
      <c r="P219" s="237" t="s">
        <v>1023</v>
      </c>
      <c r="Q219" s="237" t="s">
        <v>1024</v>
      </c>
      <c r="R219" s="237" t="s">
        <v>140</v>
      </c>
      <c r="S219" s="21" t="s">
        <v>340</v>
      </c>
      <c r="T219" s="21" t="s">
        <v>182</v>
      </c>
    </row>
    <row r="220" spans="1:20" ht="15.75" customHeight="1" outlineLevel="2">
      <c r="A220" s="237" t="s">
        <v>180</v>
      </c>
      <c r="B220" s="237" t="s">
        <v>120</v>
      </c>
      <c r="C220" s="238" t="s">
        <v>323</v>
      </c>
      <c r="D220" s="238" t="s">
        <v>324</v>
      </c>
      <c r="E220" s="239" t="s">
        <v>325</v>
      </c>
      <c r="F220" s="239" t="s">
        <v>326</v>
      </c>
      <c r="G220" s="237" t="s">
        <v>199</v>
      </c>
      <c r="H220" s="240">
        <v>12508650000</v>
      </c>
      <c r="I220" s="241">
        <v>115992382.352</v>
      </c>
      <c r="J220" s="241">
        <v>60973311.4</v>
      </c>
      <c r="K220" s="241">
        <v>790000</v>
      </c>
      <c r="L220" s="241">
        <v>129443906.784</v>
      </c>
      <c r="M220" s="241">
        <v>7899080060.854</v>
      </c>
      <c r="N220" s="241">
        <v>10541910386.029</v>
      </c>
      <c r="O220" s="241">
        <v>12422731725</v>
      </c>
      <c r="P220" s="237" t="s">
        <v>1023</v>
      </c>
      <c r="Q220" s="237" t="s">
        <v>1024</v>
      </c>
      <c r="R220" s="237" t="s">
        <v>140</v>
      </c>
      <c r="S220" s="21" t="s">
        <v>340</v>
      </c>
      <c r="T220" s="21" t="s">
        <v>137</v>
      </c>
    </row>
    <row r="221" spans="1:20" ht="15.75" customHeight="1" outlineLevel="2">
      <c r="A221" s="237" t="s">
        <v>180</v>
      </c>
      <c r="B221" s="237" t="s">
        <v>120</v>
      </c>
      <c r="C221" s="238" t="s">
        <v>328</v>
      </c>
      <c r="D221" s="238" t="s">
        <v>329</v>
      </c>
      <c r="E221" s="239" t="s">
        <v>325</v>
      </c>
      <c r="F221" s="239" t="s">
        <v>326</v>
      </c>
      <c r="G221" s="237" t="s">
        <v>177</v>
      </c>
      <c r="H221" s="240">
        <v>6793000</v>
      </c>
      <c r="I221" s="241">
        <v>11046369.057</v>
      </c>
      <c r="J221" s="241">
        <v>2654582.77</v>
      </c>
      <c r="K221" s="241">
        <v>32930.59</v>
      </c>
      <c r="L221" s="241">
        <v>10510149.396</v>
      </c>
      <c r="M221" s="241">
        <v>752257620.663</v>
      </c>
      <c r="N221" s="241">
        <v>855946454.531</v>
      </c>
      <c r="O221" s="241">
        <v>6771000</v>
      </c>
      <c r="P221" s="237" t="s">
        <v>1023</v>
      </c>
      <c r="Q221" s="237" t="s">
        <v>1024</v>
      </c>
      <c r="R221" s="237" t="s">
        <v>140</v>
      </c>
      <c r="S221" s="21" t="s">
        <v>340</v>
      </c>
      <c r="T221" s="21" t="s">
        <v>137</v>
      </c>
    </row>
    <row r="222" spans="1:20" ht="15.75" customHeight="1" outlineLevel="2">
      <c r="A222" s="237" t="s">
        <v>180</v>
      </c>
      <c r="B222" s="237" t="s">
        <v>120</v>
      </c>
      <c r="C222" s="238" t="s">
        <v>330</v>
      </c>
      <c r="D222" s="238" t="s">
        <v>331</v>
      </c>
      <c r="E222" s="239" t="s">
        <v>332</v>
      </c>
      <c r="F222" s="239" t="s">
        <v>333</v>
      </c>
      <c r="G222" s="237" t="s">
        <v>119</v>
      </c>
      <c r="H222" s="240">
        <v>226000000</v>
      </c>
      <c r="I222" s="241">
        <v>194385000</v>
      </c>
      <c r="J222" s="241">
        <v>2752272157.79</v>
      </c>
      <c r="K222" s="241">
        <v>35155228.08</v>
      </c>
      <c r="L222" s="241">
        <v>159229771.92</v>
      </c>
      <c r="M222" s="241">
        <v>13237616526.992</v>
      </c>
      <c r="N222" s="241">
        <v>12967670924.591</v>
      </c>
      <c r="O222" s="241">
        <v>159229771.92</v>
      </c>
      <c r="P222" s="237" t="s">
        <v>1023</v>
      </c>
      <c r="Q222" s="237" t="s">
        <v>1024</v>
      </c>
      <c r="R222" s="237" t="s">
        <v>140</v>
      </c>
      <c r="S222" s="21" t="s">
        <v>340</v>
      </c>
      <c r="T222" s="21" t="s">
        <v>182</v>
      </c>
    </row>
    <row r="223" spans="1:20" ht="15.75" customHeight="1" outlineLevel="2">
      <c r="A223" s="237" t="s">
        <v>180</v>
      </c>
      <c r="B223" s="237" t="s">
        <v>120</v>
      </c>
      <c r="C223" s="238" t="s">
        <v>334</v>
      </c>
      <c r="D223" s="238" t="s">
        <v>335</v>
      </c>
      <c r="E223" s="239" t="s">
        <v>332</v>
      </c>
      <c r="F223" s="239" t="s">
        <v>336</v>
      </c>
      <c r="G223" s="237" t="s">
        <v>177</v>
      </c>
      <c r="H223" s="240">
        <v>6777000</v>
      </c>
      <c r="I223" s="241">
        <v>11020350.817</v>
      </c>
      <c r="J223" s="241">
        <v>0</v>
      </c>
      <c r="K223" s="241">
        <v>0</v>
      </c>
      <c r="L223" s="241">
        <v>10519462.776</v>
      </c>
      <c r="M223" s="241">
        <v>750485778.777</v>
      </c>
      <c r="N223" s="241">
        <v>856704936.103</v>
      </c>
      <c r="O223" s="241">
        <v>6777000</v>
      </c>
      <c r="P223" s="237" t="s">
        <v>1023</v>
      </c>
      <c r="Q223" s="237" t="s">
        <v>1024</v>
      </c>
      <c r="R223" s="237" t="s">
        <v>140</v>
      </c>
      <c r="S223" s="21" t="s">
        <v>340</v>
      </c>
      <c r="T223" s="21" t="s">
        <v>182</v>
      </c>
    </row>
    <row r="224" spans="1:20" ht="15.75" customHeight="1" outlineLevel="2">
      <c r="A224" s="237" t="s">
        <v>180</v>
      </c>
      <c r="B224" s="237" t="s">
        <v>120</v>
      </c>
      <c r="C224" s="238" t="s">
        <v>356</v>
      </c>
      <c r="D224" s="238" t="s">
        <v>357</v>
      </c>
      <c r="E224" s="239" t="s">
        <v>358</v>
      </c>
      <c r="F224" s="239" t="s">
        <v>359</v>
      </c>
      <c r="G224" s="237" t="s">
        <v>119</v>
      </c>
      <c r="H224" s="240">
        <v>220000000</v>
      </c>
      <c r="I224" s="241">
        <v>220000000</v>
      </c>
      <c r="J224" s="241">
        <v>24350556.81</v>
      </c>
      <c r="K224" s="241">
        <v>299000</v>
      </c>
      <c r="L224" s="241">
        <v>219701000</v>
      </c>
      <c r="M224" s="241">
        <v>14981997767</v>
      </c>
      <c r="N224" s="241">
        <v>17892447093.593</v>
      </c>
      <c r="O224" s="241">
        <v>219701000</v>
      </c>
      <c r="P224" s="237" t="s">
        <v>1023</v>
      </c>
      <c r="Q224" s="237" t="s">
        <v>1024</v>
      </c>
      <c r="R224" s="237" t="s">
        <v>140</v>
      </c>
      <c r="S224" s="21" t="s">
        <v>340</v>
      </c>
      <c r="T224" s="21" t="s">
        <v>182</v>
      </c>
    </row>
    <row r="225" spans="1:20" ht="15.75" customHeight="1" outlineLevel="2">
      <c r="A225" s="237" t="s">
        <v>180</v>
      </c>
      <c r="B225" s="237" t="s">
        <v>120</v>
      </c>
      <c r="C225" s="238" t="s">
        <v>366</v>
      </c>
      <c r="D225" s="238" t="s">
        <v>367</v>
      </c>
      <c r="E225" s="239" t="s">
        <v>368</v>
      </c>
      <c r="F225" s="239" t="s">
        <v>326</v>
      </c>
      <c r="G225" s="237" t="s">
        <v>119</v>
      </c>
      <c r="H225" s="240">
        <v>242000000</v>
      </c>
      <c r="I225" s="241" t="s">
        <v>118</v>
      </c>
      <c r="J225" s="241">
        <v>1361133.81</v>
      </c>
      <c r="K225" s="241">
        <v>17141.67</v>
      </c>
      <c r="L225" s="241">
        <v>241982858.33</v>
      </c>
      <c r="M225" s="241" t="s">
        <v>118</v>
      </c>
      <c r="N225" s="241">
        <v>19707081398.018</v>
      </c>
      <c r="O225" s="241">
        <v>241982858.33</v>
      </c>
      <c r="P225" s="237" t="s">
        <v>1023</v>
      </c>
      <c r="Q225" s="237" t="s">
        <v>1024</v>
      </c>
      <c r="R225" s="237" t="s">
        <v>140</v>
      </c>
      <c r="S225" s="21" t="s">
        <v>340</v>
      </c>
      <c r="T225" s="21" t="s">
        <v>182</v>
      </c>
    </row>
    <row r="226" spans="1:20" ht="15.75" customHeight="1" outlineLevel="2">
      <c r="A226" s="237" t="s">
        <v>180</v>
      </c>
      <c r="B226" s="237" t="s">
        <v>120</v>
      </c>
      <c r="C226" s="238" t="s">
        <v>370</v>
      </c>
      <c r="D226" s="238" t="s">
        <v>371</v>
      </c>
      <c r="E226" s="239" t="s">
        <v>368</v>
      </c>
      <c r="F226" s="239" t="s">
        <v>372</v>
      </c>
      <c r="G226" s="237" t="s">
        <v>177</v>
      </c>
      <c r="H226" s="240">
        <v>6132000</v>
      </c>
      <c r="I226" s="241" t="s">
        <v>118</v>
      </c>
      <c r="J226" s="241">
        <v>0</v>
      </c>
      <c r="K226" s="241">
        <v>0</v>
      </c>
      <c r="L226" s="241">
        <v>9518274.419</v>
      </c>
      <c r="M226" s="241" t="s">
        <v>118</v>
      </c>
      <c r="N226" s="241">
        <v>775168167.063</v>
      </c>
      <c r="O226" s="241">
        <v>6132000</v>
      </c>
      <c r="P226" s="237" t="s">
        <v>1023</v>
      </c>
      <c r="Q226" s="237" t="s">
        <v>1024</v>
      </c>
      <c r="R226" s="237" t="s">
        <v>140</v>
      </c>
      <c r="S226" s="21" t="s">
        <v>340</v>
      </c>
      <c r="T226" s="21" t="s">
        <v>182</v>
      </c>
    </row>
    <row r="227" spans="1:20" ht="15.75" customHeight="1" outlineLevel="2">
      <c r="A227" s="237" t="s">
        <v>670</v>
      </c>
      <c r="B227" s="237" t="s">
        <v>120</v>
      </c>
      <c r="C227" s="238">
        <v>2368</v>
      </c>
      <c r="D227" s="238" t="s">
        <v>139</v>
      </c>
      <c r="E227" s="239" t="s">
        <v>125</v>
      </c>
      <c r="F227" s="239" t="s">
        <v>126</v>
      </c>
      <c r="G227" s="237" t="s">
        <v>138</v>
      </c>
      <c r="H227" s="240">
        <v>1700000000</v>
      </c>
      <c r="I227" s="241">
        <v>115902571.806</v>
      </c>
      <c r="J227" s="241">
        <v>2178542233.07</v>
      </c>
      <c r="K227" s="241">
        <v>27981149.67</v>
      </c>
      <c r="L227" s="241">
        <v>88472647.482</v>
      </c>
      <c r="M227" s="241">
        <v>7892963963.6</v>
      </c>
      <c r="N227" s="241">
        <v>7205211466.087</v>
      </c>
      <c r="O227" s="241">
        <v>604268200</v>
      </c>
      <c r="P227" s="237" t="s">
        <v>1023</v>
      </c>
      <c r="Q227" s="237" t="s">
        <v>1024</v>
      </c>
      <c r="R227" s="237" t="s">
        <v>140</v>
      </c>
      <c r="S227" s="21" t="s">
        <v>340</v>
      </c>
      <c r="T227" s="21" t="s">
        <v>182</v>
      </c>
    </row>
    <row r="228" spans="1:20" ht="15.75" customHeight="1" outlineLevel="2">
      <c r="A228" s="237" t="s">
        <v>670</v>
      </c>
      <c r="B228" s="237" t="s">
        <v>120</v>
      </c>
      <c r="C228" s="238">
        <v>2369</v>
      </c>
      <c r="D228" s="238" t="s">
        <v>142</v>
      </c>
      <c r="E228" s="239" t="s">
        <v>125</v>
      </c>
      <c r="F228" s="239" t="s">
        <v>126</v>
      </c>
      <c r="G228" s="237" t="s">
        <v>119</v>
      </c>
      <c r="H228" s="240">
        <v>150000000</v>
      </c>
      <c r="I228" s="241">
        <v>45610000</v>
      </c>
      <c r="J228" s="241">
        <v>1677112270.79</v>
      </c>
      <c r="K228" s="241">
        <v>21000000</v>
      </c>
      <c r="L228" s="241">
        <v>24610000</v>
      </c>
      <c r="M228" s="241">
        <v>3106040537.058</v>
      </c>
      <c r="N228" s="241">
        <v>2004238137.165</v>
      </c>
      <c r="O228" s="241">
        <v>24610000</v>
      </c>
      <c r="P228" s="237" t="s">
        <v>1023</v>
      </c>
      <c r="Q228" s="237" t="s">
        <v>1024</v>
      </c>
      <c r="R228" s="237" t="s">
        <v>140</v>
      </c>
      <c r="S228" s="21" t="s">
        <v>340</v>
      </c>
      <c r="T228" s="21" t="s">
        <v>182</v>
      </c>
    </row>
    <row r="229" spans="1:20" ht="15.75" customHeight="1" outlineLevel="2">
      <c r="A229" s="237" t="s">
        <v>1035</v>
      </c>
      <c r="B229" s="237" t="s">
        <v>120</v>
      </c>
      <c r="C229" s="238">
        <v>19674</v>
      </c>
      <c r="D229" s="238" t="s">
        <v>166</v>
      </c>
      <c r="E229" s="239" t="s">
        <v>1184</v>
      </c>
      <c r="F229" s="239" t="s">
        <v>150</v>
      </c>
      <c r="G229" s="237" t="s">
        <v>147</v>
      </c>
      <c r="H229" s="240">
        <v>4165611</v>
      </c>
      <c r="I229" s="241">
        <v>0.002</v>
      </c>
      <c r="J229" s="241">
        <v>0</v>
      </c>
      <c r="K229" s="241">
        <v>0</v>
      </c>
      <c r="L229" s="241">
        <v>0.001</v>
      </c>
      <c r="M229" s="241">
        <v>0.107</v>
      </c>
      <c r="N229" s="241">
        <v>0.115</v>
      </c>
      <c r="O229" s="241">
        <v>0.001</v>
      </c>
      <c r="P229" s="237" t="s">
        <v>1023</v>
      </c>
      <c r="Q229" s="237" t="s">
        <v>1024</v>
      </c>
      <c r="R229" s="237" t="s">
        <v>140</v>
      </c>
      <c r="S229" s="21" t="s">
        <v>340</v>
      </c>
      <c r="T229" s="21" t="s">
        <v>182</v>
      </c>
    </row>
    <row r="230" spans="1:20" ht="15.75" customHeight="1" outlineLevel="2">
      <c r="A230" s="237" t="s">
        <v>151</v>
      </c>
      <c r="B230" s="237" t="s">
        <v>120</v>
      </c>
      <c r="C230" s="238" t="s">
        <v>146</v>
      </c>
      <c r="D230" s="238" t="s">
        <v>148</v>
      </c>
      <c r="E230" s="239" t="s">
        <v>149</v>
      </c>
      <c r="F230" s="239" t="s">
        <v>150</v>
      </c>
      <c r="G230" s="237" t="s">
        <v>147</v>
      </c>
      <c r="H230" s="240">
        <v>11017354.66</v>
      </c>
      <c r="I230" s="241">
        <v>953000.479</v>
      </c>
      <c r="J230" s="241">
        <v>0</v>
      </c>
      <c r="K230" s="241">
        <v>0</v>
      </c>
      <c r="L230" s="241">
        <v>856511.761</v>
      </c>
      <c r="M230" s="241">
        <v>64899322.952</v>
      </c>
      <c r="N230" s="241">
        <v>69754308.652</v>
      </c>
      <c r="O230" s="241">
        <v>606465.88</v>
      </c>
      <c r="P230" s="237" t="s">
        <v>1023</v>
      </c>
      <c r="Q230" s="237" t="s">
        <v>1024</v>
      </c>
      <c r="R230" s="237" t="s">
        <v>140</v>
      </c>
      <c r="S230" s="21" t="s">
        <v>340</v>
      </c>
      <c r="T230" s="21" t="s">
        <v>137</v>
      </c>
    </row>
    <row r="231" spans="1:20" ht="15.75" customHeight="1" outlineLevel="2">
      <c r="A231" s="237" t="s">
        <v>160</v>
      </c>
      <c r="B231" s="237" t="s">
        <v>671</v>
      </c>
      <c r="C231" s="238">
        <v>10218</v>
      </c>
      <c r="D231" s="238" t="s">
        <v>732</v>
      </c>
      <c r="E231" s="239" t="s">
        <v>576</v>
      </c>
      <c r="F231" s="239" t="s">
        <v>333</v>
      </c>
      <c r="G231" s="237" t="s">
        <v>147</v>
      </c>
      <c r="H231" s="240">
        <v>5000000</v>
      </c>
      <c r="I231" s="241">
        <v>4793278.23</v>
      </c>
      <c r="J231" s="241">
        <v>108954899.018</v>
      </c>
      <c r="K231" s="241">
        <v>1395892.915</v>
      </c>
      <c r="L231" s="241">
        <v>2936053.076</v>
      </c>
      <c r="M231" s="241">
        <v>326422198.789</v>
      </c>
      <c r="N231" s="241">
        <v>239112131.128</v>
      </c>
      <c r="O231" s="241">
        <v>2078916.01</v>
      </c>
      <c r="P231" s="237" t="s">
        <v>1023</v>
      </c>
      <c r="Q231" s="237" t="s">
        <v>1024</v>
      </c>
      <c r="R231" s="237" t="s">
        <v>140</v>
      </c>
      <c r="S231" s="21" t="s">
        <v>340</v>
      </c>
      <c r="T231" s="21" t="s">
        <v>137</v>
      </c>
    </row>
    <row r="232" spans="1:20" ht="15.75" customHeight="1" outlineLevel="2">
      <c r="A232" s="237" t="s">
        <v>160</v>
      </c>
      <c r="B232" s="237" t="s">
        <v>671</v>
      </c>
      <c r="C232" s="238" t="s">
        <v>746</v>
      </c>
      <c r="D232" s="238" t="s">
        <v>747</v>
      </c>
      <c r="E232" s="239" t="s">
        <v>748</v>
      </c>
      <c r="F232" s="239" t="s">
        <v>1167</v>
      </c>
      <c r="G232" s="237" t="s">
        <v>147</v>
      </c>
      <c r="H232" s="240">
        <v>2661000</v>
      </c>
      <c r="I232" s="241">
        <v>3912127.564</v>
      </c>
      <c r="J232" s="241" t="s">
        <v>118</v>
      </c>
      <c r="K232" s="241" t="s">
        <v>118</v>
      </c>
      <c r="L232" s="241">
        <v>3516035.24</v>
      </c>
      <c r="M232" s="241">
        <v>266415847.391</v>
      </c>
      <c r="N232" s="241">
        <v>286345872.398</v>
      </c>
      <c r="O232" s="241">
        <v>2489581</v>
      </c>
      <c r="P232" s="237" t="s">
        <v>1023</v>
      </c>
      <c r="Q232" s="237" t="s">
        <v>1024</v>
      </c>
      <c r="R232" s="237" t="s">
        <v>140</v>
      </c>
      <c r="S232" s="21" t="s">
        <v>340</v>
      </c>
      <c r="T232" s="21" t="s">
        <v>182</v>
      </c>
    </row>
    <row r="233" spans="1:20" ht="15.75" customHeight="1" outlineLevel="2">
      <c r="A233" s="237" t="s">
        <v>160</v>
      </c>
      <c r="B233" s="237" t="s">
        <v>120</v>
      </c>
      <c r="C233" s="238" t="s">
        <v>157</v>
      </c>
      <c r="D233" s="238" t="s">
        <v>158</v>
      </c>
      <c r="E233" s="239" t="s">
        <v>159</v>
      </c>
      <c r="F233" s="239" t="s">
        <v>123</v>
      </c>
      <c r="G233" s="237" t="s">
        <v>147</v>
      </c>
      <c r="H233" s="240">
        <v>51129188.12</v>
      </c>
      <c r="I233" s="241">
        <v>65732192.035</v>
      </c>
      <c r="J233" s="241">
        <v>2671935272.22</v>
      </c>
      <c r="K233" s="241">
        <v>33893002.22</v>
      </c>
      <c r="L233" s="241">
        <v>24939488.326</v>
      </c>
      <c r="M233" s="241">
        <v>4476361610.399</v>
      </c>
      <c r="N233" s="241">
        <v>2031071662.913</v>
      </c>
      <c r="O233" s="241">
        <v>17658775.31</v>
      </c>
      <c r="P233" s="237" t="s">
        <v>1023</v>
      </c>
      <c r="Q233" s="237" t="s">
        <v>1024</v>
      </c>
      <c r="R233" s="237" t="s">
        <v>140</v>
      </c>
      <c r="S233" s="21" t="s">
        <v>340</v>
      </c>
      <c r="T233" s="21" t="s">
        <v>182</v>
      </c>
    </row>
    <row r="234" spans="1:20" ht="15.75" customHeight="1" outlineLevel="2">
      <c r="A234" s="237" t="s">
        <v>160</v>
      </c>
      <c r="B234" s="237" t="s">
        <v>120</v>
      </c>
      <c r="C234" s="238" t="s">
        <v>165</v>
      </c>
      <c r="D234" s="238" t="s">
        <v>166</v>
      </c>
      <c r="E234" s="239" t="s">
        <v>167</v>
      </c>
      <c r="F234" s="239" t="s">
        <v>123</v>
      </c>
      <c r="G234" s="237" t="s">
        <v>147</v>
      </c>
      <c r="H234" s="240">
        <v>57224018.82</v>
      </c>
      <c r="I234" s="241">
        <v>3665157.478</v>
      </c>
      <c r="J234" s="241">
        <v>256170916.48</v>
      </c>
      <c r="K234" s="241">
        <v>3382800.37</v>
      </c>
      <c r="L234" s="241">
        <v>35660.052</v>
      </c>
      <c r="M234" s="241">
        <v>249597187.078</v>
      </c>
      <c r="N234" s="241">
        <v>2904154.285</v>
      </c>
      <c r="O234" s="241">
        <v>25249.63</v>
      </c>
      <c r="P234" s="237" t="s">
        <v>1023</v>
      </c>
      <c r="Q234" s="237" t="s">
        <v>1024</v>
      </c>
      <c r="R234" s="237" t="s">
        <v>140</v>
      </c>
      <c r="S234" s="21" t="s">
        <v>340</v>
      </c>
      <c r="T234" s="21" t="s">
        <v>137</v>
      </c>
    </row>
    <row r="235" spans="1:20" ht="15.75" customHeight="1" outlineLevel="2">
      <c r="A235" s="237" t="s">
        <v>160</v>
      </c>
      <c r="B235" s="237" t="s">
        <v>120</v>
      </c>
      <c r="C235" s="238" t="s">
        <v>168</v>
      </c>
      <c r="D235" s="238" t="s">
        <v>169</v>
      </c>
      <c r="E235" s="239" t="s">
        <v>170</v>
      </c>
      <c r="F235" s="239" t="s">
        <v>171</v>
      </c>
      <c r="G235" s="237" t="s">
        <v>147</v>
      </c>
      <c r="H235" s="240">
        <v>97080115.36</v>
      </c>
      <c r="I235" s="241" t="s">
        <v>118</v>
      </c>
      <c r="J235" s="241">
        <v>0</v>
      </c>
      <c r="K235" s="241">
        <v>0</v>
      </c>
      <c r="L235" s="241">
        <v>137106246.679</v>
      </c>
      <c r="M235" s="241" t="s">
        <v>118</v>
      </c>
      <c r="N235" s="241">
        <v>11165931265.256</v>
      </c>
      <c r="O235" s="241">
        <v>97080115.36</v>
      </c>
      <c r="P235" s="237" t="s">
        <v>1023</v>
      </c>
      <c r="Q235" s="237" t="s">
        <v>1024</v>
      </c>
      <c r="R235" s="237" t="s">
        <v>140</v>
      </c>
      <c r="S235" s="21" t="s">
        <v>136</v>
      </c>
      <c r="T235" s="21" t="s">
        <v>137</v>
      </c>
    </row>
    <row r="236" spans="1:20" ht="15.75" customHeight="1" outlineLevel="2">
      <c r="A236" s="237" t="s">
        <v>160</v>
      </c>
      <c r="B236" s="237" t="s">
        <v>120</v>
      </c>
      <c r="C236" s="238" t="s">
        <v>172</v>
      </c>
      <c r="D236" s="238" t="s">
        <v>173</v>
      </c>
      <c r="E236" s="239" t="s">
        <v>174</v>
      </c>
      <c r="F236" s="239" t="s">
        <v>175</v>
      </c>
      <c r="G236" s="237" t="s">
        <v>147</v>
      </c>
      <c r="H236" s="240">
        <v>11291104.59</v>
      </c>
      <c r="I236" s="241" t="s">
        <v>118</v>
      </c>
      <c r="J236" s="241">
        <v>0</v>
      </c>
      <c r="K236" s="241">
        <v>0</v>
      </c>
      <c r="L236" s="241">
        <v>15946426.984</v>
      </c>
      <c r="M236" s="241" t="s">
        <v>118</v>
      </c>
      <c r="N236" s="241">
        <v>1298676843.278</v>
      </c>
      <c r="O236" s="241">
        <v>11291104.59</v>
      </c>
      <c r="P236" s="237" t="s">
        <v>1023</v>
      </c>
      <c r="Q236" s="237" t="s">
        <v>1024</v>
      </c>
      <c r="R236" s="237" t="s">
        <v>140</v>
      </c>
      <c r="S236" s="21" t="s">
        <v>136</v>
      </c>
      <c r="T236" s="21" t="s">
        <v>137</v>
      </c>
    </row>
    <row r="237" spans="1:20" ht="15.75" customHeight="1" outlineLevel="2">
      <c r="A237" s="237" t="s">
        <v>397</v>
      </c>
      <c r="B237" s="237" t="s">
        <v>120</v>
      </c>
      <c r="C237" s="238" t="s">
        <v>415</v>
      </c>
      <c r="D237" s="238" t="s">
        <v>416</v>
      </c>
      <c r="E237" s="239" t="s">
        <v>417</v>
      </c>
      <c r="F237" s="239" t="s">
        <v>326</v>
      </c>
      <c r="G237" s="237" t="s">
        <v>119</v>
      </c>
      <c r="H237" s="240">
        <v>173600000</v>
      </c>
      <c r="I237" s="241" t="s">
        <v>118</v>
      </c>
      <c r="J237" s="241">
        <v>1498868003.84</v>
      </c>
      <c r="K237" s="241">
        <v>18534154.51</v>
      </c>
      <c r="L237" s="241">
        <v>155065845.49</v>
      </c>
      <c r="M237" s="241" t="s">
        <v>118</v>
      </c>
      <c r="N237" s="241">
        <v>12628560800.602</v>
      </c>
      <c r="O237" s="241">
        <v>155065845.49</v>
      </c>
      <c r="P237" s="237" t="s">
        <v>1023</v>
      </c>
      <c r="Q237" s="237" t="s">
        <v>1024</v>
      </c>
      <c r="R237" s="237" t="s">
        <v>140</v>
      </c>
      <c r="S237" s="21" t="s">
        <v>136</v>
      </c>
      <c r="T237" s="21" t="s">
        <v>182</v>
      </c>
    </row>
    <row r="238" spans="1:20" ht="15.75" customHeight="1" outlineLevel="2">
      <c r="A238" s="237" t="s">
        <v>422</v>
      </c>
      <c r="B238" s="237" t="s">
        <v>120</v>
      </c>
      <c r="C238" s="238" t="s">
        <v>504</v>
      </c>
      <c r="D238" s="238" t="s">
        <v>505</v>
      </c>
      <c r="E238" s="239" t="s">
        <v>417</v>
      </c>
      <c r="F238" s="239" t="s">
        <v>326</v>
      </c>
      <c r="G238" s="237" t="s">
        <v>177</v>
      </c>
      <c r="H238" s="240">
        <v>18700000</v>
      </c>
      <c r="I238" s="241" t="s">
        <v>118</v>
      </c>
      <c r="J238" s="241">
        <v>0</v>
      </c>
      <c r="K238" s="241">
        <v>0</v>
      </c>
      <c r="L238" s="241">
        <v>29026701.181</v>
      </c>
      <c r="M238" s="241" t="s">
        <v>118</v>
      </c>
      <c r="N238" s="241">
        <v>2363934234.194</v>
      </c>
      <c r="O238" s="241">
        <v>18700000</v>
      </c>
      <c r="P238" s="237" t="s">
        <v>1023</v>
      </c>
      <c r="Q238" s="237" t="s">
        <v>1024</v>
      </c>
      <c r="R238" s="237" t="s">
        <v>140</v>
      </c>
      <c r="S238" s="21" t="s">
        <v>136</v>
      </c>
      <c r="T238" s="21" t="s">
        <v>182</v>
      </c>
    </row>
    <row r="239" spans="1:20" ht="15.75" customHeight="1" outlineLevel="2">
      <c r="A239" s="237" t="s">
        <v>422</v>
      </c>
      <c r="B239" s="237" t="s">
        <v>120</v>
      </c>
      <c r="C239" s="238" t="s">
        <v>506</v>
      </c>
      <c r="D239" s="238" t="s">
        <v>505</v>
      </c>
      <c r="E239" s="239" t="s">
        <v>507</v>
      </c>
      <c r="F239" s="239" t="s">
        <v>326</v>
      </c>
      <c r="G239" s="237" t="s">
        <v>177</v>
      </c>
      <c r="H239" s="240">
        <v>32300000</v>
      </c>
      <c r="I239" s="241" t="s">
        <v>118</v>
      </c>
      <c r="J239" s="241">
        <v>213845989.02</v>
      </c>
      <c r="K239" s="241">
        <v>2653875.27</v>
      </c>
      <c r="L239" s="241">
        <v>47401118.276</v>
      </c>
      <c r="M239" s="241" t="s">
        <v>118</v>
      </c>
      <c r="N239" s="241">
        <v>3860346566.167</v>
      </c>
      <c r="O239" s="241">
        <v>30537431.94</v>
      </c>
      <c r="P239" s="237" t="s">
        <v>1023</v>
      </c>
      <c r="Q239" s="237" t="s">
        <v>1024</v>
      </c>
      <c r="R239" s="237" t="s">
        <v>140</v>
      </c>
      <c r="S239" s="21" t="s">
        <v>401</v>
      </c>
      <c r="T239" s="21" t="s">
        <v>182</v>
      </c>
    </row>
    <row r="240" spans="1:20" ht="15.75" customHeight="1" outlineLevel="2">
      <c r="A240" s="237" t="s">
        <v>512</v>
      </c>
      <c r="B240" s="237" t="s">
        <v>120</v>
      </c>
      <c r="C240" s="238" t="s">
        <v>1183</v>
      </c>
      <c r="D240" s="238" t="s">
        <v>513</v>
      </c>
      <c r="E240" s="239" t="s">
        <v>514</v>
      </c>
      <c r="F240" s="239" t="s">
        <v>135</v>
      </c>
      <c r="G240" s="237" t="s">
        <v>119</v>
      </c>
      <c r="H240" s="240">
        <v>8250000</v>
      </c>
      <c r="I240" s="241">
        <v>833960.94</v>
      </c>
      <c r="J240" s="241">
        <v>61576984.88</v>
      </c>
      <c r="K240" s="241">
        <v>767310.65</v>
      </c>
      <c r="L240" s="241">
        <v>0</v>
      </c>
      <c r="M240" s="241">
        <v>56792731.69</v>
      </c>
      <c r="N240" s="241">
        <v>0</v>
      </c>
      <c r="O240" s="241">
        <v>3219420.81</v>
      </c>
      <c r="P240" s="237" t="s">
        <v>1023</v>
      </c>
      <c r="Q240" s="237" t="s">
        <v>1024</v>
      </c>
      <c r="R240" s="237" t="s">
        <v>140</v>
      </c>
      <c r="S240" s="21" t="s">
        <v>401</v>
      </c>
      <c r="T240" s="21" t="s">
        <v>182</v>
      </c>
    </row>
    <row r="241" spans="1:20" ht="15.75" customHeight="1" outlineLevel="2">
      <c r="A241" s="237" t="s">
        <v>512</v>
      </c>
      <c r="B241" s="237" t="s">
        <v>120</v>
      </c>
      <c r="C241" s="238" t="s">
        <v>534</v>
      </c>
      <c r="D241" s="238" t="s">
        <v>535</v>
      </c>
      <c r="E241" s="239" t="s">
        <v>536</v>
      </c>
      <c r="F241" s="239" t="s">
        <v>537</v>
      </c>
      <c r="G241" s="237" t="s">
        <v>119</v>
      </c>
      <c r="H241" s="240">
        <v>150200000</v>
      </c>
      <c r="I241" s="241" t="s">
        <v>118</v>
      </c>
      <c r="J241" s="241">
        <v>2244841373.13</v>
      </c>
      <c r="K241" s="241">
        <v>27860764.32</v>
      </c>
      <c r="L241" s="241">
        <v>122339235.68</v>
      </c>
      <c r="M241" s="241" t="s">
        <v>118</v>
      </c>
      <c r="N241" s="241">
        <v>9963306047.196</v>
      </c>
      <c r="O241" s="241">
        <v>122339235.68</v>
      </c>
      <c r="P241" s="237" t="s">
        <v>1023</v>
      </c>
      <c r="Q241" s="237" t="s">
        <v>1024</v>
      </c>
      <c r="R241" s="237" t="s">
        <v>140</v>
      </c>
      <c r="S241" s="21" t="s">
        <v>401</v>
      </c>
      <c r="T241" s="21" t="s">
        <v>182</v>
      </c>
    </row>
    <row r="242" spans="1:20" ht="15.75" customHeight="1" outlineLevel="2">
      <c r="A242" s="237" t="s">
        <v>512</v>
      </c>
      <c r="B242" s="237" t="s">
        <v>120</v>
      </c>
      <c r="C242" s="238" t="s">
        <v>53</v>
      </c>
      <c r="D242" s="238" t="s">
        <v>54</v>
      </c>
      <c r="E242" s="239" t="s">
        <v>55</v>
      </c>
      <c r="F242" s="239" t="s">
        <v>175</v>
      </c>
      <c r="G242" s="237" t="s">
        <v>119</v>
      </c>
      <c r="H242" s="240">
        <v>137640000</v>
      </c>
      <c r="I242" s="241" t="s">
        <v>118</v>
      </c>
      <c r="J242" s="241">
        <v>0</v>
      </c>
      <c r="K242" s="241">
        <v>0</v>
      </c>
      <c r="L242" s="241">
        <v>137640000</v>
      </c>
      <c r="M242" s="241" t="s">
        <v>118</v>
      </c>
      <c r="N242" s="241">
        <v>11209400130.005</v>
      </c>
      <c r="O242" s="241">
        <v>137640000</v>
      </c>
      <c r="P242" s="237" t="s">
        <v>1023</v>
      </c>
      <c r="Q242" s="237" t="s">
        <v>1024</v>
      </c>
      <c r="R242" s="237" t="s">
        <v>140</v>
      </c>
      <c r="S242" s="21" t="s">
        <v>401</v>
      </c>
      <c r="T242" s="21" t="s">
        <v>137</v>
      </c>
    </row>
    <row r="243" spans="1:20" ht="15.75" customHeight="1" outlineLevel="2">
      <c r="A243" s="237" t="s">
        <v>604</v>
      </c>
      <c r="B243" s="237" t="s">
        <v>120</v>
      </c>
      <c r="C243" s="238" t="s">
        <v>611</v>
      </c>
      <c r="D243" s="238" t="s">
        <v>612</v>
      </c>
      <c r="E243" s="239" t="s">
        <v>610</v>
      </c>
      <c r="F243" s="239" t="s">
        <v>150</v>
      </c>
      <c r="G243" s="237" t="s">
        <v>199</v>
      </c>
      <c r="H243" s="240">
        <v>3839000000</v>
      </c>
      <c r="I243" s="241">
        <v>35620505.848</v>
      </c>
      <c r="J243" s="241">
        <v>0</v>
      </c>
      <c r="K243" s="241">
        <v>0</v>
      </c>
      <c r="L243" s="241">
        <v>40002084.014</v>
      </c>
      <c r="M243" s="241">
        <v>2425756086.727</v>
      </c>
      <c r="N243" s="241">
        <v>3257769294.858</v>
      </c>
      <c r="O243" s="241">
        <v>3839000000</v>
      </c>
      <c r="P243" s="237" t="s">
        <v>1023</v>
      </c>
      <c r="Q243" s="237" t="s">
        <v>1024</v>
      </c>
      <c r="R243" s="237" t="s">
        <v>140</v>
      </c>
      <c r="S243" s="21" t="s">
        <v>1097</v>
      </c>
      <c r="T243" s="21" t="s">
        <v>182</v>
      </c>
    </row>
    <row r="244" spans="1:20" ht="15.75" customHeight="1" outlineLevel="2">
      <c r="A244" s="237" t="s">
        <v>604</v>
      </c>
      <c r="B244" s="237" t="s">
        <v>120</v>
      </c>
      <c r="C244" s="238" t="s">
        <v>617</v>
      </c>
      <c r="D244" s="238" t="s">
        <v>618</v>
      </c>
      <c r="E244" s="239" t="s">
        <v>615</v>
      </c>
      <c r="F244" s="239" t="s">
        <v>171</v>
      </c>
      <c r="G244" s="237" t="s">
        <v>199</v>
      </c>
      <c r="H244" s="240">
        <v>3702000000</v>
      </c>
      <c r="I244" s="241">
        <v>34349339.06</v>
      </c>
      <c r="J244" s="241">
        <v>531384785.97</v>
      </c>
      <c r="K244" s="241">
        <v>6789288.79</v>
      </c>
      <c r="L244" s="241">
        <v>31385530.772</v>
      </c>
      <c r="M244" s="241">
        <v>2339189641.33</v>
      </c>
      <c r="N244" s="241">
        <v>2556037290.881</v>
      </c>
      <c r="O244" s="241">
        <v>3012069386</v>
      </c>
      <c r="P244" s="237" t="s">
        <v>1023</v>
      </c>
      <c r="Q244" s="237" t="s">
        <v>1024</v>
      </c>
      <c r="R244" s="237" t="s">
        <v>140</v>
      </c>
      <c r="S244" s="21" t="s">
        <v>1097</v>
      </c>
      <c r="T244" s="21" t="s">
        <v>182</v>
      </c>
    </row>
    <row r="245" spans="1:20" ht="15.75" customHeight="1" outlineLevel="2">
      <c r="A245" s="237" t="s">
        <v>604</v>
      </c>
      <c r="B245" s="237" t="s">
        <v>120</v>
      </c>
      <c r="C245" s="238" t="s">
        <v>621</v>
      </c>
      <c r="D245" s="238" t="s">
        <v>622</v>
      </c>
      <c r="E245" s="239" t="s">
        <v>602</v>
      </c>
      <c r="F245" s="239" t="s">
        <v>623</v>
      </c>
      <c r="G245" s="237" t="s">
        <v>199</v>
      </c>
      <c r="H245" s="240">
        <v>11943000000</v>
      </c>
      <c r="I245" s="241">
        <v>110814196.756</v>
      </c>
      <c r="J245" s="241">
        <v>0</v>
      </c>
      <c r="K245" s="241">
        <v>0</v>
      </c>
      <c r="L245" s="241">
        <v>124445139.197</v>
      </c>
      <c r="M245" s="241">
        <v>7546445674.338</v>
      </c>
      <c r="N245" s="241">
        <v>10134810807.108</v>
      </c>
      <c r="O245" s="241">
        <v>11943000000</v>
      </c>
      <c r="P245" s="237" t="s">
        <v>1023</v>
      </c>
      <c r="Q245" s="237" t="s">
        <v>1024</v>
      </c>
      <c r="R245" s="237" t="s">
        <v>140</v>
      </c>
      <c r="S245" s="21" t="s">
        <v>1097</v>
      </c>
      <c r="T245" s="21" t="s">
        <v>182</v>
      </c>
    </row>
    <row r="246" spans="1:20" ht="15.75" customHeight="1" outlineLevel="2">
      <c r="A246" s="237" t="s">
        <v>631</v>
      </c>
      <c r="B246" s="237" t="s">
        <v>120</v>
      </c>
      <c r="C246" s="238" t="s">
        <v>627</v>
      </c>
      <c r="D246" s="238" t="s">
        <v>629</v>
      </c>
      <c r="E246" s="239" t="s">
        <v>630</v>
      </c>
      <c r="F246" s="239" t="s">
        <v>123</v>
      </c>
      <c r="G246" s="237" t="s">
        <v>628</v>
      </c>
      <c r="H246" s="240">
        <v>17903000000</v>
      </c>
      <c r="I246" s="241">
        <v>17255903.614</v>
      </c>
      <c r="J246" s="241">
        <v>0</v>
      </c>
      <c r="K246" s="241">
        <v>0</v>
      </c>
      <c r="L246" s="241">
        <v>14053138.494</v>
      </c>
      <c r="M246" s="241">
        <v>1175126860.997</v>
      </c>
      <c r="N246" s="241">
        <v>1144487448.84</v>
      </c>
      <c r="O246" s="241">
        <v>17903000000</v>
      </c>
      <c r="P246" s="237" t="s">
        <v>1023</v>
      </c>
      <c r="Q246" s="237" t="s">
        <v>1024</v>
      </c>
      <c r="R246" s="237" t="s">
        <v>140</v>
      </c>
      <c r="S246" s="21" t="s">
        <v>1097</v>
      </c>
      <c r="T246" s="21" t="s">
        <v>182</v>
      </c>
    </row>
    <row r="247" spans="1:20" ht="15.75" customHeight="1" outlineLevel="2">
      <c r="A247" s="237" t="s">
        <v>631</v>
      </c>
      <c r="B247" s="237" t="s">
        <v>120</v>
      </c>
      <c r="C247" s="238" t="s">
        <v>635</v>
      </c>
      <c r="D247" s="238" t="s">
        <v>636</v>
      </c>
      <c r="E247" s="239" t="s">
        <v>56</v>
      </c>
      <c r="F247" s="239" t="s">
        <v>638</v>
      </c>
      <c r="G247" s="237" t="s">
        <v>119</v>
      </c>
      <c r="H247" s="240">
        <v>45000000</v>
      </c>
      <c r="I247" s="241" t="s">
        <v>118</v>
      </c>
      <c r="J247" s="241">
        <v>0</v>
      </c>
      <c r="K247" s="241">
        <v>0</v>
      </c>
      <c r="L247" s="241">
        <v>45000000</v>
      </c>
      <c r="M247" s="241" t="s">
        <v>118</v>
      </c>
      <c r="N247" s="241">
        <v>3664799519.4</v>
      </c>
      <c r="O247" s="241">
        <v>45000000</v>
      </c>
      <c r="P247" s="237" t="s">
        <v>1023</v>
      </c>
      <c r="Q247" s="237" t="s">
        <v>1024</v>
      </c>
      <c r="R247" s="237" t="s">
        <v>140</v>
      </c>
      <c r="S247" s="21" t="s">
        <v>1097</v>
      </c>
      <c r="T247" s="21" t="s">
        <v>182</v>
      </c>
    </row>
    <row r="248" spans="1:20" ht="15.75" customHeight="1" outlineLevel="2">
      <c r="A248" s="237" t="s">
        <v>631</v>
      </c>
      <c r="B248" s="237" t="s">
        <v>120</v>
      </c>
      <c r="C248" s="238" t="s">
        <v>639</v>
      </c>
      <c r="D248" s="238" t="s">
        <v>640</v>
      </c>
      <c r="E248" s="239" t="s">
        <v>637</v>
      </c>
      <c r="F248" s="239" t="s">
        <v>638</v>
      </c>
      <c r="G248" s="237" t="s">
        <v>119</v>
      </c>
      <c r="H248" s="240">
        <v>160000000</v>
      </c>
      <c r="I248" s="241" t="s">
        <v>118</v>
      </c>
      <c r="J248" s="241">
        <v>0</v>
      </c>
      <c r="K248" s="241">
        <v>0</v>
      </c>
      <c r="L248" s="241">
        <v>160000000</v>
      </c>
      <c r="M248" s="241" t="s">
        <v>118</v>
      </c>
      <c r="N248" s="241">
        <v>13030398291.2</v>
      </c>
      <c r="O248" s="241">
        <v>160000000</v>
      </c>
      <c r="P248" s="237" t="s">
        <v>1023</v>
      </c>
      <c r="Q248" s="237" t="s">
        <v>1024</v>
      </c>
      <c r="R248" s="237" t="s">
        <v>140</v>
      </c>
      <c r="S248" s="21" t="s">
        <v>1097</v>
      </c>
      <c r="T248" s="21" t="s">
        <v>182</v>
      </c>
    </row>
    <row r="249" spans="1:20" ht="15.75" customHeight="1" outlineLevel="2">
      <c r="A249" s="237" t="s">
        <v>642</v>
      </c>
      <c r="B249" s="237" t="s">
        <v>120</v>
      </c>
      <c r="C249" s="238">
        <v>448</v>
      </c>
      <c r="D249" s="238" t="s">
        <v>643</v>
      </c>
      <c r="E249" s="239" t="s">
        <v>644</v>
      </c>
      <c r="F249" s="239" t="s">
        <v>123</v>
      </c>
      <c r="G249" s="237" t="s">
        <v>641</v>
      </c>
      <c r="H249" s="240">
        <v>5000000</v>
      </c>
      <c r="I249" s="241">
        <v>18634200.475</v>
      </c>
      <c r="J249" s="241">
        <v>733871504.1</v>
      </c>
      <c r="K249" s="241">
        <v>9222398.54</v>
      </c>
      <c r="L249" s="241">
        <v>8033248.802</v>
      </c>
      <c r="M249" s="241">
        <v>1268988863.242</v>
      </c>
      <c r="N249" s="241">
        <v>654227696.645</v>
      </c>
      <c r="O249" s="241">
        <v>2306827.726</v>
      </c>
      <c r="P249" s="237" t="s">
        <v>1023</v>
      </c>
      <c r="Q249" s="237" t="s">
        <v>1024</v>
      </c>
      <c r="R249" s="237" t="s">
        <v>140</v>
      </c>
      <c r="S249" s="21" t="s">
        <v>1097</v>
      </c>
      <c r="T249" s="21" t="s">
        <v>182</v>
      </c>
    </row>
    <row r="250" spans="1:20" ht="15.75" customHeight="1" outlineLevel="2">
      <c r="A250" s="237" t="s">
        <v>642</v>
      </c>
      <c r="B250" s="237" t="s">
        <v>120</v>
      </c>
      <c r="C250" s="238">
        <v>488</v>
      </c>
      <c r="D250" s="238" t="s">
        <v>645</v>
      </c>
      <c r="E250" s="239" t="s">
        <v>646</v>
      </c>
      <c r="F250" s="239" t="s">
        <v>223</v>
      </c>
      <c r="G250" s="237" t="s">
        <v>641</v>
      </c>
      <c r="H250" s="240">
        <v>10000000</v>
      </c>
      <c r="I250" s="241">
        <v>3137289.015</v>
      </c>
      <c r="J250" s="241">
        <v>33332687.36</v>
      </c>
      <c r="K250" s="241">
        <v>417853.06</v>
      </c>
      <c r="L250" s="241">
        <v>2468404.475</v>
      </c>
      <c r="M250" s="241">
        <v>213649350.084</v>
      </c>
      <c r="N250" s="241">
        <v>201026834.07</v>
      </c>
      <c r="O250" s="241">
        <v>708827.029</v>
      </c>
      <c r="P250" s="237" t="s">
        <v>1023</v>
      </c>
      <c r="Q250" s="237" t="s">
        <v>1024</v>
      </c>
      <c r="R250" s="237" t="s">
        <v>140</v>
      </c>
      <c r="S250" s="21" t="s">
        <v>1097</v>
      </c>
      <c r="T250" s="21" t="s">
        <v>182</v>
      </c>
    </row>
    <row r="251" spans="1:20" ht="15.75" customHeight="1" outlineLevel="2">
      <c r="A251" s="237" t="s">
        <v>642</v>
      </c>
      <c r="B251" s="237" t="s">
        <v>120</v>
      </c>
      <c r="C251" s="238">
        <v>548</v>
      </c>
      <c r="D251" s="238" t="s">
        <v>647</v>
      </c>
      <c r="E251" s="239" t="s">
        <v>648</v>
      </c>
      <c r="F251" s="239" t="s">
        <v>123</v>
      </c>
      <c r="G251" s="237" t="s">
        <v>641</v>
      </c>
      <c r="H251" s="240">
        <v>9000000</v>
      </c>
      <c r="I251" s="241">
        <v>11644527.317</v>
      </c>
      <c r="J251" s="241">
        <v>183456088.15</v>
      </c>
      <c r="K251" s="241">
        <v>2308704.14</v>
      </c>
      <c r="L251" s="241">
        <v>8443225.341</v>
      </c>
      <c r="M251" s="241">
        <v>792992192.094</v>
      </c>
      <c r="N251" s="241">
        <v>687616181.62</v>
      </c>
      <c r="O251" s="241">
        <v>2424556.589</v>
      </c>
      <c r="P251" s="237" t="s">
        <v>1023</v>
      </c>
      <c r="Q251" s="237" t="s">
        <v>1024</v>
      </c>
      <c r="R251" s="237" t="s">
        <v>140</v>
      </c>
      <c r="S251" s="21" t="s">
        <v>1097</v>
      </c>
      <c r="T251" s="21" t="s">
        <v>182</v>
      </c>
    </row>
    <row r="252" spans="1:20" ht="15.75" customHeight="1" outlineLevel="2">
      <c r="A252" s="237" t="s">
        <v>642</v>
      </c>
      <c r="B252" s="237" t="s">
        <v>120</v>
      </c>
      <c r="C252" s="238" t="s">
        <v>652</v>
      </c>
      <c r="D252" s="238" t="s">
        <v>653</v>
      </c>
      <c r="E252" s="239" t="s">
        <v>654</v>
      </c>
      <c r="F252" s="239" t="s">
        <v>393</v>
      </c>
      <c r="G252" s="237" t="s">
        <v>641</v>
      </c>
      <c r="H252" s="240">
        <v>11000000</v>
      </c>
      <c r="I252" s="241">
        <v>41509433.962</v>
      </c>
      <c r="J252" s="241">
        <v>0</v>
      </c>
      <c r="K252" s="241">
        <v>0</v>
      </c>
      <c r="L252" s="241">
        <v>38306170.776</v>
      </c>
      <c r="M252" s="241">
        <v>2826792031.509</v>
      </c>
      <c r="N252" s="241">
        <v>3119654138.877</v>
      </c>
      <c r="O252" s="241">
        <v>11000000</v>
      </c>
      <c r="P252" s="237" t="s">
        <v>1023</v>
      </c>
      <c r="Q252" s="237" t="s">
        <v>1024</v>
      </c>
      <c r="R252" s="237" t="s">
        <v>140</v>
      </c>
      <c r="S252" s="21" t="s">
        <v>1097</v>
      </c>
      <c r="T252" s="21" t="s">
        <v>182</v>
      </c>
    </row>
    <row r="253" spans="1:20" ht="15.75" customHeight="1" outlineLevel="2">
      <c r="A253" s="237" t="s">
        <v>585</v>
      </c>
      <c r="B253" s="237" t="s">
        <v>120</v>
      </c>
      <c r="C253" s="238" t="s">
        <v>589</v>
      </c>
      <c r="D253" s="238" t="s">
        <v>590</v>
      </c>
      <c r="E253" s="239" t="s">
        <v>591</v>
      </c>
      <c r="F253" s="239" t="s">
        <v>537</v>
      </c>
      <c r="G253" s="237" t="s">
        <v>119</v>
      </c>
      <c r="H253" s="240">
        <v>30000000</v>
      </c>
      <c r="I253" s="241" t="s">
        <v>118</v>
      </c>
      <c r="J253" s="241">
        <v>0</v>
      </c>
      <c r="K253" s="241">
        <v>0</v>
      </c>
      <c r="L253" s="241">
        <v>30000000</v>
      </c>
      <c r="M253" s="241" t="s">
        <v>118</v>
      </c>
      <c r="N253" s="241">
        <v>2443199679.6</v>
      </c>
      <c r="O253" s="241">
        <v>30000000</v>
      </c>
      <c r="P253" s="237" t="s">
        <v>1023</v>
      </c>
      <c r="Q253" s="237" t="s">
        <v>1024</v>
      </c>
      <c r="R253" s="237" t="s">
        <v>140</v>
      </c>
      <c r="S253" s="21" t="s">
        <v>1097</v>
      </c>
      <c r="T253" s="21" t="s">
        <v>182</v>
      </c>
    </row>
    <row r="254" spans="1:20" ht="15.75" customHeight="1" outlineLevel="2">
      <c r="A254" s="237" t="s">
        <v>658</v>
      </c>
      <c r="B254" s="237" t="s">
        <v>120</v>
      </c>
      <c r="C254" s="238">
        <v>39722</v>
      </c>
      <c r="D254" s="238" t="s">
        <v>656</v>
      </c>
      <c r="E254" s="239" t="s">
        <v>657</v>
      </c>
      <c r="F254" s="239" t="s">
        <v>359</v>
      </c>
      <c r="G254" s="237" t="s">
        <v>655</v>
      </c>
      <c r="H254" s="240">
        <v>150000000</v>
      </c>
      <c r="I254" s="241">
        <v>40001599.531</v>
      </c>
      <c r="J254" s="241">
        <v>0</v>
      </c>
      <c r="K254" s="241">
        <v>0</v>
      </c>
      <c r="L254" s="241">
        <v>39996801.003</v>
      </c>
      <c r="M254" s="241">
        <v>2724108522.019</v>
      </c>
      <c r="N254" s="241">
        <v>3257339046.48</v>
      </c>
      <c r="O254" s="241">
        <v>150000000</v>
      </c>
      <c r="P254" s="237" t="s">
        <v>1023</v>
      </c>
      <c r="Q254" s="237" t="s">
        <v>1024</v>
      </c>
      <c r="R254" s="237" t="s">
        <v>140</v>
      </c>
      <c r="S254" s="21" t="s">
        <v>1097</v>
      </c>
      <c r="T254" s="21" t="s">
        <v>182</v>
      </c>
    </row>
    <row r="255" spans="1:20" ht="15.75" customHeight="1" outlineLevel="1">
      <c r="A255" s="237"/>
      <c r="B255" s="237"/>
      <c r="C255" s="238"/>
      <c r="D255" s="238"/>
      <c r="E255" s="239"/>
      <c r="F255" s="239"/>
      <c r="G255" s="237"/>
      <c r="H255" s="240"/>
      <c r="I255" s="241">
        <f aca="true" t="shared" si="14" ref="I255:O255">SUBTOTAL(9,I219:I254)</f>
        <v>1148508889.217</v>
      </c>
      <c r="J255" s="241">
        <f t="shared" si="14"/>
        <v>16461612540.757998</v>
      </c>
      <c r="K255" s="241">
        <f t="shared" si="14"/>
        <v>208169067.755</v>
      </c>
      <c r="L255" s="241">
        <f t="shared" si="14"/>
        <v>2137138163.7280002</v>
      </c>
      <c r="M255" s="241">
        <f t="shared" si="14"/>
        <v>78213443698.529</v>
      </c>
      <c r="N255" s="241">
        <f t="shared" si="14"/>
        <v>174048509229.38904</v>
      </c>
      <c r="O255" s="241">
        <f t="shared" si="14"/>
        <v>51405040294.29499</v>
      </c>
      <c r="P255" s="237"/>
      <c r="Q255" s="237"/>
      <c r="R255" s="243" t="s">
        <v>1208</v>
      </c>
      <c r="S255" s="21"/>
      <c r="T255" s="21"/>
    </row>
    <row r="256" spans="1:20" ht="15.75" customHeight="1" outlineLevel="2">
      <c r="A256" s="237" t="s">
        <v>180</v>
      </c>
      <c r="B256" s="237" t="s">
        <v>120</v>
      </c>
      <c r="C256" s="238" t="s">
        <v>183</v>
      </c>
      <c r="D256" s="238" t="s">
        <v>184</v>
      </c>
      <c r="E256" s="239" t="s">
        <v>185</v>
      </c>
      <c r="F256" s="239" t="s">
        <v>186</v>
      </c>
      <c r="G256" s="237" t="s">
        <v>177</v>
      </c>
      <c r="H256" s="240">
        <v>17414868.05</v>
      </c>
      <c r="I256" s="241">
        <v>163488.48</v>
      </c>
      <c r="J256" s="241">
        <v>11122119.27</v>
      </c>
      <c r="K256" s="241">
        <v>163488.48</v>
      </c>
      <c r="L256" s="241" t="s">
        <v>118</v>
      </c>
      <c r="M256" s="241">
        <v>11133563.829</v>
      </c>
      <c r="N256" s="241" t="s">
        <v>118</v>
      </c>
      <c r="O256" s="241"/>
      <c r="P256" s="237" t="s">
        <v>1023</v>
      </c>
      <c r="Q256" s="237" t="s">
        <v>1024</v>
      </c>
      <c r="R256" s="237" t="s">
        <v>187</v>
      </c>
      <c r="S256" s="21" t="s">
        <v>1097</v>
      </c>
      <c r="T256" s="21" t="s">
        <v>182</v>
      </c>
    </row>
    <row r="257" spans="1:20" ht="15.75" customHeight="1" outlineLevel="2">
      <c r="A257" s="237" t="s">
        <v>180</v>
      </c>
      <c r="B257" s="237" t="s">
        <v>120</v>
      </c>
      <c r="C257" s="238" t="s">
        <v>220</v>
      </c>
      <c r="D257" s="238" t="s">
        <v>221</v>
      </c>
      <c r="E257" s="239" t="s">
        <v>222</v>
      </c>
      <c r="F257" s="239" t="s">
        <v>223</v>
      </c>
      <c r="G257" s="237" t="s">
        <v>177</v>
      </c>
      <c r="H257" s="240">
        <v>1401743.93</v>
      </c>
      <c r="I257" s="241">
        <v>238515.54</v>
      </c>
      <c r="J257" s="241">
        <v>20974844.29</v>
      </c>
      <c r="K257" s="241">
        <v>263209.67</v>
      </c>
      <c r="L257" s="241" t="s">
        <v>118</v>
      </c>
      <c r="M257" s="241">
        <v>16242905.851</v>
      </c>
      <c r="N257" s="241" t="s">
        <v>118</v>
      </c>
      <c r="O257" s="241"/>
      <c r="P257" s="237" t="s">
        <v>1023</v>
      </c>
      <c r="Q257" s="237" t="s">
        <v>1024</v>
      </c>
      <c r="R257" s="237" t="s">
        <v>187</v>
      </c>
      <c r="S257" s="21" t="s">
        <v>517</v>
      </c>
      <c r="T257" s="21" t="s">
        <v>182</v>
      </c>
    </row>
    <row r="258" spans="1:20" ht="15.75" customHeight="1" outlineLevel="2">
      <c r="A258" s="237" t="s">
        <v>180</v>
      </c>
      <c r="B258" s="237" t="s">
        <v>120</v>
      </c>
      <c r="C258" s="238" t="s">
        <v>226</v>
      </c>
      <c r="D258" s="238" t="s">
        <v>227</v>
      </c>
      <c r="E258" s="239" t="s">
        <v>228</v>
      </c>
      <c r="F258" s="239" t="s">
        <v>1168</v>
      </c>
      <c r="G258" s="237" t="s">
        <v>119</v>
      </c>
      <c r="H258" s="240">
        <v>6562000</v>
      </c>
      <c r="I258" s="241">
        <v>2989407.5</v>
      </c>
      <c r="J258" s="241">
        <v>219575355.45</v>
      </c>
      <c r="K258" s="241">
        <v>2794000</v>
      </c>
      <c r="L258" s="241">
        <v>195407.5</v>
      </c>
      <c r="M258" s="241">
        <v>203578620.408</v>
      </c>
      <c r="N258" s="241">
        <v>15913984.713</v>
      </c>
      <c r="O258" s="241">
        <v>195407.5</v>
      </c>
      <c r="P258" s="237" t="s">
        <v>1023</v>
      </c>
      <c r="Q258" s="237" t="s">
        <v>1024</v>
      </c>
      <c r="R258" s="237" t="s">
        <v>187</v>
      </c>
      <c r="S258" s="21" t="s">
        <v>517</v>
      </c>
      <c r="T258" s="21" t="s">
        <v>182</v>
      </c>
    </row>
    <row r="259" spans="1:20" ht="15.75" customHeight="1" outlineLevel="2">
      <c r="A259" s="237" t="s">
        <v>180</v>
      </c>
      <c r="B259" s="237" t="s">
        <v>120</v>
      </c>
      <c r="C259" s="238" t="s">
        <v>233</v>
      </c>
      <c r="D259" s="238" t="s">
        <v>234</v>
      </c>
      <c r="E259" s="239" t="s">
        <v>231</v>
      </c>
      <c r="F259" s="239" t="s">
        <v>123</v>
      </c>
      <c r="G259" s="237" t="s">
        <v>177</v>
      </c>
      <c r="H259" s="240">
        <v>701000</v>
      </c>
      <c r="I259" s="241">
        <v>869984.903</v>
      </c>
      <c r="J259" s="241">
        <v>4551935.11</v>
      </c>
      <c r="K259" s="241">
        <v>63195.64</v>
      </c>
      <c r="L259" s="241">
        <v>769906.085</v>
      </c>
      <c r="M259" s="241">
        <v>59245963.058</v>
      </c>
      <c r="N259" s="241">
        <v>62701143.324</v>
      </c>
      <c r="O259" s="241">
        <v>496000</v>
      </c>
      <c r="P259" s="237" t="s">
        <v>1023</v>
      </c>
      <c r="Q259" s="237" t="s">
        <v>1024</v>
      </c>
      <c r="R259" s="237" t="s">
        <v>187</v>
      </c>
      <c r="S259" s="21" t="s">
        <v>387</v>
      </c>
      <c r="T259" s="21" t="s">
        <v>182</v>
      </c>
    </row>
    <row r="260" spans="1:20" ht="15.75" customHeight="1" outlineLevel="2">
      <c r="A260" s="237" t="s">
        <v>180</v>
      </c>
      <c r="B260" s="237" t="s">
        <v>120</v>
      </c>
      <c r="C260" s="238" t="s">
        <v>317</v>
      </c>
      <c r="D260" s="238" t="s">
        <v>318</v>
      </c>
      <c r="E260" s="239" t="s">
        <v>298</v>
      </c>
      <c r="F260" s="239" t="s">
        <v>175</v>
      </c>
      <c r="G260" s="237" t="s">
        <v>177</v>
      </c>
      <c r="H260" s="240">
        <v>29181000</v>
      </c>
      <c r="I260" s="241">
        <v>38344381.329</v>
      </c>
      <c r="J260" s="241">
        <v>666925870.29</v>
      </c>
      <c r="K260" s="241">
        <v>8530949.9</v>
      </c>
      <c r="L260" s="241">
        <v>27960254.033</v>
      </c>
      <c r="M260" s="241">
        <v>2611251979.277</v>
      </c>
      <c r="N260" s="241">
        <v>2277082789.832</v>
      </c>
      <c r="O260" s="241">
        <v>18012958.04</v>
      </c>
      <c r="P260" s="237" t="s">
        <v>1023</v>
      </c>
      <c r="Q260" s="237" t="s">
        <v>1024</v>
      </c>
      <c r="R260" s="237" t="s">
        <v>187</v>
      </c>
      <c r="S260" s="21" t="s">
        <v>387</v>
      </c>
      <c r="T260" s="21" t="s">
        <v>182</v>
      </c>
    </row>
    <row r="261" spans="1:20" ht="15.75" customHeight="1" outlineLevel="2">
      <c r="A261" s="237" t="s">
        <v>422</v>
      </c>
      <c r="B261" s="237" t="s">
        <v>671</v>
      </c>
      <c r="C261" s="238" t="s">
        <v>805</v>
      </c>
      <c r="D261" s="238" t="s">
        <v>806</v>
      </c>
      <c r="E261" s="239" t="s">
        <v>807</v>
      </c>
      <c r="F261" s="239" t="s">
        <v>135</v>
      </c>
      <c r="G261" s="237" t="s">
        <v>119</v>
      </c>
      <c r="H261" s="240">
        <v>1138350</v>
      </c>
      <c r="I261" s="241">
        <v>297618.36</v>
      </c>
      <c r="J261" s="241">
        <v>7949234.968</v>
      </c>
      <c r="K261" s="241">
        <v>101280.06</v>
      </c>
      <c r="L261" s="241">
        <v>196338.3</v>
      </c>
      <c r="M261" s="241">
        <v>20267807.295</v>
      </c>
      <c r="N261" s="241">
        <v>15989789.055</v>
      </c>
      <c r="O261" s="241">
        <v>196338.3</v>
      </c>
      <c r="P261" s="237" t="s">
        <v>1023</v>
      </c>
      <c r="Q261" s="237" t="s">
        <v>1024</v>
      </c>
      <c r="R261" s="237" t="s">
        <v>187</v>
      </c>
      <c r="S261" s="21" t="s">
        <v>387</v>
      </c>
      <c r="T261" s="21" t="s">
        <v>182</v>
      </c>
    </row>
    <row r="262" spans="1:20" ht="15.75" customHeight="1" outlineLevel="2">
      <c r="A262" s="237" t="s">
        <v>422</v>
      </c>
      <c r="B262" s="237" t="s">
        <v>120</v>
      </c>
      <c r="C262" s="238" t="s">
        <v>457</v>
      </c>
      <c r="D262" s="238" t="s">
        <v>455</v>
      </c>
      <c r="E262" s="239" t="s">
        <v>345</v>
      </c>
      <c r="F262" s="239" t="s">
        <v>223</v>
      </c>
      <c r="G262" s="237" t="s">
        <v>177</v>
      </c>
      <c r="H262" s="240">
        <v>32500000</v>
      </c>
      <c r="I262" s="241">
        <v>52849550.177</v>
      </c>
      <c r="J262" s="241">
        <v>0</v>
      </c>
      <c r="K262" s="241">
        <v>0</v>
      </c>
      <c r="L262" s="241">
        <v>50447475.315</v>
      </c>
      <c r="M262" s="241">
        <v>3599053830.641</v>
      </c>
      <c r="N262" s="241">
        <v>4108441850.872</v>
      </c>
      <c r="O262" s="241">
        <v>32500000</v>
      </c>
      <c r="P262" s="237" t="s">
        <v>1023</v>
      </c>
      <c r="Q262" s="237" t="s">
        <v>1024</v>
      </c>
      <c r="R262" s="237" t="s">
        <v>187</v>
      </c>
      <c r="S262" s="21" t="s">
        <v>387</v>
      </c>
      <c r="T262" s="21" t="s">
        <v>182</v>
      </c>
    </row>
    <row r="263" spans="1:20" ht="15.75" customHeight="1" outlineLevel="2">
      <c r="A263" s="237" t="s">
        <v>422</v>
      </c>
      <c r="B263" s="237" t="s">
        <v>120</v>
      </c>
      <c r="C263" s="238" t="s">
        <v>458</v>
      </c>
      <c r="D263" s="238" t="s">
        <v>455</v>
      </c>
      <c r="E263" s="239" t="s">
        <v>345</v>
      </c>
      <c r="F263" s="239" t="s">
        <v>223</v>
      </c>
      <c r="G263" s="237" t="s">
        <v>177</v>
      </c>
      <c r="H263" s="240">
        <v>16600000</v>
      </c>
      <c r="I263" s="241">
        <v>12128215.838</v>
      </c>
      <c r="J263" s="241">
        <v>806400372.23</v>
      </c>
      <c r="K263" s="241">
        <v>9958105</v>
      </c>
      <c r="L263" s="241">
        <v>1534634.489</v>
      </c>
      <c r="M263" s="241">
        <v>825931375.481</v>
      </c>
      <c r="N263" s="241">
        <v>124980616.403</v>
      </c>
      <c r="O263" s="241">
        <v>988664.36</v>
      </c>
      <c r="P263" s="237" t="s">
        <v>1023</v>
      </c>
      <c r="Q263" s="237" t="s">
        <v>1024</v>
      </c>
      <c r="R263" s="237" t="s">
        <v>187</v>
      </c>
      <c r="S263" s="21" t="s">
        <v>387</v>
      </c>
      <c r="T263" s="21" t="s">
        <v>182</v>
      </c>
    </row>
    <row r="264" spans="1:20" ht="15.75" customHeight="1" outlineLevel="2">
      <c r="A264" s="237" t="s">
        <v>422</v>
      </c>
      <c r="B264" s="237" t="s">
        <v>120</v>
      </c>
      <c r="C264" s="238" t="s">
        <v>459</v>
      </c>
      <c r="D264" s="238" t="s">
        <v>460</v>
      </c>
      <c r="E264" s="239" t="s">
        <v>461</v>
      </c>
      <c r="F264" s="239" t="s">
        <v>123</v>
      </c>
      <c r="G264" s="237" t="s">
        <v>177</v>
      </c>
      <c r="H264" s="240">
        <v>168100000</v>
      </c>
      <c r="I264" s="241">
        <v>31155934.533</v>
      </c>
      <c r="J264" s="241">
        <v>2029247445.34</v>
      </c>
      <c r="K264" s="241">
        <v>25874898.99</v>
      </c>
      <c r="L264" s="241">
        <v>2863424.512</v>
      </c>
      <c r="M264" s="241">
        <v>2121718825.458</v>
      </c>
      <c r="N264" s="241">
        <v>233197261.714</v>
      </c>
      <c r="O264" s="241">
        <v>1844716.63</v>
      </c>
      <c r="P264" s="237" t="s">
        <v>1023</v>
      </c>
      <c r="Q264" s="237" t="s">
        <v>1024</v>
      </c>
      <c r="R264" s="237" t="s">
        <v>187</v>
      </c>
      <c r="S264" s="21" t="s">
        <v>387</v>
      </c>
      <c r="T264" s="21" t="s">
        <v>182</v>
      </c>
    </row>
    <row r="265" spans="1:20" ht="15.75" customHeight="1" outlineLevel="2">
      <c r="A265" s="237" t="s">
        <v>555</v>
      </c>
      <c r="B265" s="237" t="s">
        <v>120</v>
      </c>
      <c r="C265" s="238">
        <v>16719960001</v>
      </c>
      <c r="D265" s="238" t="s">
        <v>556</v>
      </c>
      <c r="E265" s="239" t="s">
        <v>557</v>
      </c>
      <c r="F265" s="239" t="s">
        <v>156</v>
      </c>
      <c r="G265" s="237" t="s">
        <v>177</v>
      </c>
      <c r="H265" s="240">
        <v>11350000</v>
      </c>
      <c r="I265" s="241">
        <v>1996685.91</v>
      </c>
      <c r="J265" s="241">
        <v>0</v>
      </c>
      <c r="K265" s="241">
        <v>0</v>
      </c>
      <c r="L265" s="241">
        <v>1905934.163</v>
      </c>
      <c r="M265" s="241">
        <v>135974290.232</v>
      </c>
      <c r="N265" s="241">
        <v>155219257.872</v>
      </c>
      <c r="O265" s="241">
        <v>1227868.39</v>
      </c>
      <c r="P265" s="237" t="s">
        <v>1023</v>
      </c>
      <c r="Q265" s="237" t="s">
        <v>1024</v>
      </c>
      <c r="R265" s="237" t="s">
        <v>187</v>
      </c>
      <c r="S265" s="21" t="s">
        <v>387</v>
      </c>
      <c r="T265" s="21" t="s">
        <v>182</v>
      </c>
    </row>
    <row r="266" spans="1:20" ht="15.75" customHeight="1" outlineLevel="2">
      <c r="A266" s="237" t="s">
        <v>555</v>
      </c>
      <c r="B266" s="237" t="s">
        <v>120</v>
      </c>
      <c r="C266" s="238" t="s">
        <v>558</v>
      </c>
      <c r="D266" s="238" t="s">
        <v>559</v>
      </c>
      <c r="E266" s="239" t="s">
        <v>560</v>
      </c>
      <c r="F266" s="239" t="s">
        <v>123</v>
      </c>
      <c r="G266" s="237" t="s">
        <v>177</v>
      </c>
      <c r="H266" s="240">
        <v>10750000</v>
      </c>
      <c r="I266" s="241">
        <v>3274000.087</v>
      </c>
      <c r="J266" s="241">
        <v>41754152.04</v>
      </c>
      <c r="K266" s="241">
        <v>537429.22</v>
      </c>
      <c r="L266" s="241">
        <v>2580429.838</v>
      </c>
      <c r="M266" s="241">
        <v>222959372.66</v>
      </c>
      <c r="N266" s="241">
        <v>210150178.443</v>
      </c>
      <c r="O266" s="241">
        <v>1662401.72</v>
      </c>
      <c r="P266" s="237" t="s">
        <v>1023</v>
      </c>
      <c r="Q266" s="237" t="s">
        <v>1024</v>
      </c>
      <c r="R266" s="237" t="s">
        <v>187</v>
      </c>
      <c r="S266" s="21" t="s">
        <v>387</v>
      </c>
      <c r="T266" s="21" t="s">
        <v>182</v>
      </c>
    </row>
    <row r="267" spans="1:20" ht="15.75" customHeight="1" outlineLevel="2">
      <c r="A267" s="237" t="s">
        <v>555</v>
      </c>
      <c r="B267" s="237" t="s">
        <v>120</v>
      </c>
      <c r="C267" s="238" t="s">
        <v>564</v>
      </c>
      <c r="D267" s="238" t="s">
        <v>565</v>
      </c>
      <c r="E267" s="239" t="s">
        <v>566</v>
      </c>
      <c r="F267" s="239" t="s">
        <v>567</v>
      </c>
      <c r="G267" s="237" t="s">
        <v>177</v>
      </c>
      <c r="H267" s="240">
        <v>13400000</v>
      </c>
      <c r="I267" s="241">
        <v>16340962.434</v>
      </c>
      <c r="J267" s="241">
        <v>0</v>
      </c>
      <c r="K267" s="241">
        <v>0</v>
      </c>
      <c r="L267" s="241">
        <v>15598246.272</v>
      </c>
      <c r="M267" s="241">
        <v>1112819375.909</v>
      </c>
      <c r="N267" s="241">
        <v>1270321009.795</v>
      </c>
      <c r="O267" s="241">
        <v>10048927.14</v>
      </c>
      <c r="P267" s="237" t="s">
        <v>1023</v>
      </c>
      <c r="Q267" s="237" t="s">
        <v>1024</v>
      </c>
      <c r="R267" s="237" t="s">
        <v>187</v>
      </c>
      <c r="S267" s="21" t="s">
        <v>387</v>
      </c>
      <c r="T267" s="21" t="s">
        <v>182</v>
      </c>
    </row>
    <row r="268" spans="1:20" ht="15.75" customHeight="1" outlineLevel="2">
      <c r="A268" s="237" t="s">
        <v>555</v>
      </c>
      <c r="B268" s="237" t="s">
        <v>120</v>
      </c>
      <c r="C268" s="238" t="s">
        <v>579</v>
      </c>
      <c r="D268" s="238" t="s">
        <v>580</v>
      </c>
      <c r="E268" s="239" t="s">
        <v>581</v>
      </c>
      <c r="F268" s="239" t="s">
        <v>359</v>
      </c>
      <c r="G268" s="237" t="s">
        <v>177</v>
      </c>
      <c r="H268" s="240">
        <v>22850000</v>
      </c>
      <c r="I268" s="241">
        <v>37157299.125</v>
      </c>
      <c r="J268" s="241">
        <v>133259279.04</v>
      </c>
      <c r="K268" s="241">
        <v>1696662.5</v>
      </c>
      <c r="L268" s="241">
        <v>33800948.745</v>
      </c>
      <c r="M268" s="241">
        <v>2530411693.235</v>
      </c>
      <c r="N268" s="241">
        <v>2752748904.775</v>
      </c>
      <c r="O268" s="241">
        <v>21775734.61</v>
      </c>
      <c r="P268" s="237" t="s">
        <v>1023</v>
      </c>
      <c r="Q268" s="237" t="s">
        <v>1024</v>
      </c>
      <c r="R268" s="237" t="s">
        <v>187</v>
      </c>
      <c r="S268" s="21" t="s">
        <v>387</v>
      </c>
      <c r="T268" s="21" t="s">
        <v>182</v>
      </c>
    </row>
    <row r="269" spans="1:20" ht="15.75" customHeight="1" outlineLevel="2">
      <c r="A269" s="237" t="s">
        <v>669</v>
      </c>
      <c r="B269" s="237" t="s">
        <v>671</v>
      </c>
      <c r="C269" s="238" t="s">
        <v>891</v>
      </c>
      <c r="D269" s="238" t="s">
        <v>892</v>
      </c>
      <c r="E269" s="239" t="s">
        <v>893</v>
      </c>
      <c r="F269" s="239" t="s">
        <v>254</v>
      </c>
      <c r="G269" s="237" t="s">
        <v>194</v>
      </c>
      <c r="H269" s="240">
        <v>10000000</v>
      </c>
      <c r="I269" s="241">
        <v>19633883.002</v>
      </c>
      <c r="J269" s="241" t="s">
        <v>118</v>
      </c>
      <c r="K269" s="241" t="s">
        <v>118</v>
      </c>
      <c r="L269" s="241">
        <v>16404795.095</v>
      </c>
      <c r="M269" s="241">
        <v>1337067233.123</v>
      </c>
      <c r="N269" s="241">
        <v>1336006337.328</v>
      </c>
      <c r="O269" s="241">
        <v>9899104</v>
      </c>
      <c r="P269" s="237" t="s">
        <v>1023</v>
      </c>
      <c r="Q269" s="237" t="s">
        <v>1024</v>
      </c>
      <c r="R269" s="237" t="s">
        <v>187</v>
      </c>
      <c r="S269" s="21" t="s">
        <v>387</v>
      </c>
      <c r="T269" s="21" t="s">
        <v>182</v>
      </c>
    </row>
    <row r="270" spans="1:20" ht="15.75" customHeight="1" outlineLevel="2">
      <c r="A270" s="237" t="s">
        <v>903</v>
      </c>
      <c r="B270" s="237" t="s">
        <v>671</v>
      </c>
      <c r="C270" s="238">
        <v>11010</v>
      </c>
      <c r="D270" s="238" t="s">
        <v>904</v>
      </c>
      <c r="E270" s="239" t="s">
        <v>905</v>
      </c>
      <c r="F270" s="239" t="s">
        <v>156</v>
      </c>
      <c r="G270" s="237" t="s">
        <v>119</v>
      </c>
      <c r="H270" s="240">
        <v>1865189</v>
      </c>
      <c r="I270" s="241">
        <v>22955</v>
      </c>
      <c r="J270" s="241">
        <v>1819183.25</v>
      </c>
      <c r="K270" s="241">
        <v>22955</v>
      </c>
      <c r="L270" s="241" t="s">
        <v>118</v>
      </c>
      <c r="M270" s="241">
        <v>1563235.267</v>
      </c>
      <c r="N270" s="241" t="s">
        <v>118</v>
      </c>
      <c r="O270" s="241"/>
      <c r="P270" s="237" t="s">
        <v>1023</v>
      </c>
      <c r="Q270" s="237" t="s">
        <v>1024</v>
      </c>
      <c r="R270" s="237" t="s">
        <v>187</v>
      </c>
      <c r="S270" s="21" t="s">
        <v>387</v>
      </c>
      <c r="T270" s="21" t="s">
        <v>137</v>
      </c>
    </row>
    <row r="271" spans="1:20" ht="15.75" customHeight="1" outlineLevel="2">
      <c r="A271" s="237" t="s">
        <v>903</v>
      </c>
      <c r="B271" s="237" t="s">
        <v>671</v>
      </c>
      <c r="C271" s="238">
        <v>11106</v>
      </c>
      <c r="D271" s="238" t="s">
        <v>906</v>
      </c>
      <c r="E271" s="239" t="s">
        <v>907</v>
      </c>
      <c r="F271" s="239" t="s">
        <v>156</v>
      </c>
      <c r="G271" s="237" t="s">
        <v>119</v>
      </c>
      <c r="H271" s="240">
        <v>5679853.82</v>
      </c>
      <c r="I271" s="241">
        <v>674487</v>
      </c>
      <c r="J271" s="241">
        <v>53453080.053</v>
      </c>
      <c r="K271" s="241">
        <v>674487</v>
      </c>
      <c r="L271" s="241" t="s">
        <v>118</v>
      </c>
      <c r="M271" s="241">
        <v>45932557.854</v>
      </c>
      <c r="N271" s="241" t="s">
        <v>118</v>
      </c>
      <c r="O271" s="241">
        <v>9989929</v>
      </c>
      <c r="P271" s="237" t="s">
        <v>1023</v>
      </c>
      <c r="Q271" s="237" t="s">
        <v>1024</v>
      </c>
      <c r="R271" s="237" t="s">
        <v>187</v>
      </c>
      <c r="S271" s="21" t="s">
        <v>1025</v>
      </c>
      <c r="T271" s="21" t="s">
        <v>182</v>
      </c>
    </row>
    <row r="272" spans="1:20" ht="15.75" customHeight="1" outlineLevel="2">
      <c r="A272" s="237" t="s">
        <v>903</v>
      </c>
      <c r="B272" s="237" t="s">
        <v>671</v>
      </c>
      <c r="C272" s="238">
        <v>11151</v>
      </c>
      <c r="D272" s="238" t="s">
        <v>913</v>
      </c>
      <c r="E272" s="239" t="s">
        <v>914</v>
      </c>
      <c r="F272" s="239" t="s">
        <v>156</v>
      </c>
      <c r="G272" s="237" t="s">
        <v>119</v>
      </c>
      <c r="H272" s="240">
        <v>6033471</v>
      </c>
      <c r="I272" s="241">
        <v>43000</v>
      </c>
      <c r="J272" s="241">
        <v>3407749.063</v>
      </c>
      <c r="K272" s="241">
        <v>43000</v>
      </c>
      <c r="L272" s="241" t="s">
        <v>118</v>
      </c>
      <c r="M272" s="241">
        <v>2928299.564</v>
      </c>
      <c r="N272" s="241" t="s">
        <v>118</v>
      </c>
      <c r="O272" s="241"/>
      <c r="P272" s="237" t="s">
        <v>1023</v>
      </c>
      <c r="Q272" s="237" t="s">
        <v>1024</v>
      </c>
      <c r="R272" s="237" t="s">
        <v>187</v>
      </c>
      <c r="S272" s="21" t="s">
        <v>697</v>
      </c>
      <c r="T272" s="21" t="s">
        <v>137</v>
      </c>
    </row>
    <row r="273" spans="1:20" ht="15.75" customHeight="1" outlineLevel="2">
      <c r="A273" s="237" t="s">
        <v>903</v>
      </c>
      <c r="B273" s="237" t="s">
        <v>671</v>
      </c>
      <c r="C273" s="238" t="s">
        <v>920</v>
      </c>
      <c r="D273" s="238" t="s">
        <v>921</v>
      </c>
      <c r="E273" s="239" t="s">
        <v>922</v>
      </c>
      <c r="F273" s="239" t="s">
        <v>156</v>
      </c>
      <c r="G273" s="237" t="s">
        <v>119</v>
      </c>
      <c r="H273" s="240">
        <v>16745984</v>
      </c>
      <c r="I273" s="241">
        <v>12608612</v>
      </c>
      <c r="J273" s="241">
        <v>11839312.745</v>
      </c>
      <c r="K273" s="241">
        <v>149392</v>
      </c>
      <c r="L273" s="241">
        <v>12459220</v>
      </c>
      <c r="M273" s="241">
        <v>858646349.223</v>
      </c>
      <c r="N273" s="241">
        <v>1014678743.736</v>
      </c>
      <c r="O273" s="241">
        <v>12459220</v>
      </c>
      <c r="P273" s="237" t="s">
        <v>1023</v>
      </c>
      <c r="Q273" s="237" t="s">
        <v>1024</v>
      </c>
      <c r="R273" s="237" t="s">
        <v>187</v>
      </c>
      <c r="S273" s="21" t="s">
        <v>1179</v>
      </c>
      <c r="T273" s="21" t="s">
        <v>137</v>
      </c>
    </row>
    <row r="274" spans="1:20" ht="15.75" customHeight="1" outlineLevel="2">
      <c r="A274" s="237" t="s">
        <v>948</v>
      </c>
      <c r="B274" s="237" t="s">
        <v>671</v>
      </c>
      <c r="C274" s="238" t="s">
        <v>985</v>
      </c>
      <c r="D274" s="238" t="s">
        <v>986</v>
      </c>
      <c r="E274" s="239" t="s">
        <v>987</v>
      </c>
      <c r="F274" s="239" t="s">
        <v>984</v>
      </c>
      <c r="G274" s="237" t="s">
        <v>119</v>
      </c>
      <c r="H274" s="240">
        <v>20022000</v>
      </c>
      <c r="I274" s="241" t="s">
        <v>118</v>
      </c>
      <c r="J274" s="241">
        <v>1583440229.996</v>
      </c>
      <c r="K274" s="241">
        <v>20022000</v>
      </c>
      <c r="L274" s="241" t="s">
        <v>118</v>
      </c>
      <c r="M274" s="241" t="s">
        <v>118</v>
      </c>
      <c r="N274" s="241" t="s">
        <v>118</v>
      </c>
      <c r="O274" s="241"/>
      <c r="P274" s="237" t="s">
        <v>1023</v>
      </c>
      <c r="Q274" s="237" t="s">
        <v>1024</v>
      </c>
      <c r="R274" s="237" t="s">
        <v>187</v>
      </c>
      <c r="S274" s="21" t="s">
        <v>1179</v>
      </c>
      <c r="T274" s="21" t="s">
        <v>182</v>
      </c>
    </row>
    <row r="275" spans="1:20" ht="15.75" customHeight="1" outlineLevel="1">
      <c r="A275" s="237"/>
      <c r="B275" s="237"/>
      <c r="C275" s="238"/>
      <c r="D275" s="238"/>
      <c r="E275" s="239"/>
      <c r="F275" s="239"/>
      <c r="G275" s="237"/>
      <c r="H275" s="240"/>
      <c r="I275" s="241">
        <f aca="true" t="shared" si="15" ref="I275:O275">SUBTOTAL(9,I256:I274)</f>
        <v>230788981.21800002</v>
      </c>
      <c r="J275" s="241">
        <f t="shared" si="15"/>
        <v>5595720163.135</v>
      </c>
      <c r="K275" s="241">
        <f t="shared" si="15"/>
        <v>70895053.46</v>
      </c>
      <c r="L275" s="241">
        <f t="shared" si="15"/>
        <v>166717014.347</v>
      </c>
      <c r="M275" s="241">
        <f t="shared" si="15"/>
        <v>15716727278.364998</v>
      </c>
      <c r="N275" s="241">
        <f t="shared" si="15"/>
        <v>13577431867.862</v>
      </c>
      <c r="O275" s="241">
        <f t="shared" si="15"/>
        <v>121297269.69000001</v>
      </c>
      <c r="P275" s="237"/>
      <c r="Q275" s="237"/>
      <c r="R275" s="243" t="s">
        <v>1209</v>
      </c>
      <c r="S275" s="21"/>
      <c r="T275" s="21"/>
    </row>
    <row r="276" spans="1:20" ht="15.75" customHeight="1" outlineLevel="2">
      <c r="A276" s="237" t="s">
        <v>180</v>
      </c>
      <c r="B276" s="237" t="s">
        <v>120</v>
      </c>
      <c r="C276" s="238" t="s">
        <v>343</v>
      </c>
      <c r="D276" s="238" t="s">
        <v>344</v>
      </c>
      <c r="E276" s="239" t="s">
        <v>345</v>
      </c>
      <c r="F276" s="239" t="s">
        <v>346</v>
      </c>
      <c r="G276" s="237" t="s">
        <v>177</v>
      </c>
      <c r="H276" s="240">
        <v>24237000</v>
      </c>
      <c r="I276" s="241">
        <v>39412755.312</v>
      </c>
      <c r="J276" s="241">
        <v>161945956.08</v>
      </c>
      <c r="K276" s="241">
        <v>2007593.6</v>
      </c>
      <c r="L276" s="241">
        <v>35583320.742</v>
      </c>
      <c r="M276" s="241">
        <v>2684008236.715</v>
      </c>
      <c r="N276" s="241">
        <v>2897905261.212</v>
      </c>
      <c r="O276" s="241">
        <v>22924000</v>
      </c>
      <c r="P276" s="237" t="s">
        <v>1023</v>
      </c>
      <c r="Q276" s="237" t="s">
        <v>1024</v>
      </c>
      <c r="R276" s="237" t="s">
        <v>347</v>
      </c>
      <c r="S276" s="21" t="s">
        <v>152</v>
      </c>
      <c r="T276" s="21" t="s">
        <v>137</v>
      </c>
    </row>
    <row r="277" spans="1:20" ht="15.75" customHeight="1" outlineLevel="2">
      <c r="A277" s="237" t="s">
        <v>689</v>
      </c>
      <c r="B277" s="237" t="s">
        <v>671</v>
      </c>
      <c r="C277" s="238">
        <v>10022</v>
      </c>
      <c r="D277" s="238" t="s">
        <v>696</v>
      </c>
      <c r="E277" s="239" t="s">
        <v>695</v>
      </c>
      <c r="F277" s="239" t="s">
        <v>123</v>
      </c>
      <c r="G277" s="237" t="s">
        <v>690</v>
      </c>
      <c r="H277" s="240">
        <v>16500000</v>
      </c>
      <c r="I277" s="241">
        <v>4342953.104</v>
      </c>
      <c r="J277" s="241">
        <v>43016404.138</v>
      </c>
      <c r="K277" s="241">
        <v>543942.708</v>
      </c>
      <c r="L277" s="241">
        <v>3275518.088</v>
      </c>
      <c r="M277" s="241">
        <v>295755062.315</v>
      </c>
      <c r="N277" s="241">
        <v>266758158.075</v>
      </c>
      <c r="O277" s="241">
        <v>3778473.89</v>
      </c>
      <c r="P277" s="237" t="s">
        <v>1023</v>
      </c>
      <c r="Q277" s="237" t="s">
        <v>1024</v>
      </c>
      <c r="R277" s="237" t="s">
        <v>347</v>
      </c>
      <c r="S277" s="21" t="s">
        <v>152</v>
      </c>
      <c r="T277" s="21" t="s">
        <v>137</v>
      </c>
    </row>
    <row r="278" spans="1:20" ht="15.75" customHeight="1" outlineLevel="2">
      <c r="A278" s="237" t="s">
        <v>422</v>
      </c>
      <c r="B278" s="237" t="s">
        <v>671</v>
      </c>
      <c r="C278" s="238" t="s">
        <v>816</v>
      </c>
      <c r="D278" s="238" t="s">
        <v>817</v>
      </c>
      <c r="E278" s="239" t="s">
        <v>818</v>
      </c>
      <c r="F278" s="239" t="s">
        <v>123</v>
      </c>
      <c r="G278" s="237" t="s">
        <v>119</v>
      </c>
      <c r="H278" s="240">
        <v>990000</v>
      </c>
      <c r="I278" s="241">
        <v>238600</v>
      </c>
      <c r="J278" s="241">
        <v>12254886.88</v>
      </c>
      <c r="K278" s="241">
        <v>155200</v>
      </c>
      <c r="L278" s="241">
        <v>83400</v>
      </c>
      <c r="M278" s="241">
        <v>16248657.578</v>
      </c>
      <c r="N278" s="241">
        <v>6792095.109</v>
      </c>
      <c r="O278" s="241">
        <v>83400</v>
      </c>
      <c r="P278" s="237" t="s">
        <v>1023</v>
      </c>
      <c r="Q278" s="237" t="s">
        <v>1024</v>
      </c>
      <c r="R278" s="237" t="s">
        <v>347</v>
      </c>
      <c r="S278" s="21" t="s">
        <v>152</v>
      </c>
      <c r="T278" s="21" t="s">
        <v>137</v>
      </c>
    </row>
    <row r="279" spans="1:20" ht="15.75" customHeight="1" outlineLevel="2">
      <c r="A279" s="237" t="s">
        <v>422</v>
      </c>
      <c r="B279" s="237" t="s">
        <v>120</v>
      </c>
      <c r="C279" s="238" t="s">
        <v>443</v>
      </c>
      <c r="D279" s="238" t="s">
        <v>444</v>
      </c>
      <c r="E279" s="239" t="s">
        <v>445</v>
      </c>
      <c r="F279" s="239" t="s">
        <v>446</v>
      </c>
      <c r="G279" s="237" t="s">
        <v>177</v>
      </c>
      <c r="H279" s="240">
        <v>16100000</v>
      </c>
      <c r="I279" s="241">
        <v>6739291.787</v>
      </c>
      <c r="J279" s="241">
        <v>384354173.24</v>
      </c>
      <c r="K279" s="241">
        <v>4929986</v>
      </c>
      <c r="L279" s="241">
        <v>1412462.935</v>
      </c>
      <c r="M279" s="241">
        <v>458945702.274</v>
      </c>
      <c r="N279" s="241">
        <v>115030966.379</v>
      </c>
      <c r="O279" s="241">
        <v>909957.24</v>
      </c>
      <c r="P279" s="237" t="s">
        <v>1023</v>
      </c>
      <c r="Q279" s="237" t="s">
        <v>1024</v>
      </c>
      <c r="R279" s="237" t="s">
        <v>347</v>
      </c>
      <c r="S279" s="21" t="s">
        <v>152</v>
      </c>
      <c r="T279" s="21" t="s">
        <v>182</v>
      </c>
    </row>
    <row r="280" spans="1:20" ht="15.75" customHeight="1" outlineLevel="2">
      <c r="A280" s="237" t="s">
        <v>422</v>
      </c>
      <c r="B280" s="237" t="s">
        <v>120</v>
      </c>
      <c r="C280" s="238" t="s">
        <v>470</v>
      </c>
      <c r="D280" s="238" t="s">
        <v>471</v>
      </c>
      <c r="E280" s="239" t="s">
        <v>472</v>
      </c>
      <c r="F280" s="239" t="s">
        <v>123</v>
      </c>
      <c r="G280" s="237" t="s">
        <v>177</v>
      </c>
      <c r="H280" s="240">
        <v>25300000</v>
      </c>
      <c r="I280" s="241">
        <v>8556850.765</v>
      </c>
      <c r="J280" s="241">
        <v>512607515.74</v>
      </c>
      <c r="K280" s="241">
        <v>6674066.01</v>
      </c>
      <c r="L280" s="241">
        <v>1457086.832</v>
      </c>
      <c r="M280" s="241">
        <v>582721450.26</v>
      </c>
      <c r="N280" s="241">
        <v>118665136.023</v>
      </c>
      <c r="O280" s="241">
        <v>938705.49</v>
      </c>
      <c r="P280" s="237" t="s">
        <v>1023</v>
      </c>
      <c r="Q280" s="237" t="s">
        <v>1024</v>
      </c>
      <c r="R280" s="237" t="s">
        <v>347</v>
      </c>
      <c r="S280" s="21" t="s">
        <v>152</v>
      </c>
      <c r="T280" s="21" t="s">
        <v>182</v>
      </c>
    </row>
    <row r="281" spans="1:20" ht="15.75" customHeight="1" outlineLevel="2">
      <c r="A281" s="237" t="s">
        <v>555</v>
      </c>
      <c r="B281" s="237" t="s">
        <v>120</v>
      </c>
      <c r="C281" s="238" t="s">
        <v>571</v>
      </c>
      <c r="D281" s="238" t="s">
        <v>572</v>
      </c>
      <c r="E281" s="239" t="s">
        <v>573</v>
      </c>
      <c r="F281" s="239" t="s">
        <v>494</v>
      </c>
      <c r="G281" s="237" t="s">
        <v>177</v>
      </c>
      <c r="H281" s="240">
        <v>15250000</v>
      </c>
      <c r="I281" s="241">
        <v>17739161.907</v>
      </c>
      <c r="J281" s="241">
        <v>201326366.35</v>
      </c>
      <c r="K281" s="241">
        <v>2485510.9</v>
      </c>
      <c r="L281" s="241">
        <v>14440673.691</v>
      </c>
      <c r="M281" s="241">
        <v>1208036745.811</v>
      </c>
      <c r="N281" s="241">
        <v>1176048311.203</v>
      </c>
      <c r="O281" s="241">
        <v>9303179.04</v>
      </c>
      <c r="P281" s="237" t="s">
        <v>1023</v>
      </c>
      <c r="Q281" s="237" t="s">
        <v>1024</v>
      </c>
      <c r="R281" s="237" t="s">
        <v>347</v>
      </c>
      <c r="S281" s="21" t="s">
        <v>152</v>
      </c>
      <c r="T281" s="21" t="s">
        <v>182</v>
      </c>
    </row>
    <row r="282" spans="1:20" ht="15.75" customHeight="1" outlineLevel="1">
      <c r="A282" s="237"/>
      <c r="B282" s="237"/>
      <c r="C282" s="238"/>
      <c r="D282" s="238"/>
      <c r="E282" s="239"/>
      <c r="F282" s="239"/>
      <c r="G282" s="237"/>
      <c r="H282" s="240"/>
      <c r="I282" s="241">
        <f aca="true" t="shared" si="16" ref="I282:O282">SUBTOTAL(9,I276:I281)</f>
        <v>77029612.875</v>
      </c>
      <c r="J282" s="241">
        <f t="shared" si="16"/>
        <v>1315505302.428</v>
      </c>
      <c r="K282" s="241">
        <f t="shared" si="16"/>
        <v>16796299.218</v>
      </c>
      <c r="L282" s="241">
        <f t="shared" si="16"/>
        <v>56252462.288</v>
      </c>
      <c r="M282" s="241">
        <f t="shared" si="16"/>
        <v>5245715854.953</v>
      </c>
      <c r="N282" s="241">
        <f t="shared" si="16"/>
        <v>4581199928.001</v>
      </c>
      <c r="O282" s="241">
        <f t="shared" si="16"/>
        <v>37937715.66</v>
      </c>
      <c r="P282" s="237"/>
      <c r="Q282" s="237"/>
      <c r="R282" s="243" t="s">
        <v>1210</v>
      </c>
      <c r="S282" s="21"/>
      <c r="T282" s="21"/>
    </row>
    <row r="283" spans="1:20" ht="15.75" customHeight="1" outlineLevel="2">
      <c r="A283" s="237" t="s">
        <v>180</v>
      </c>
      <c r="B283" s="237" t="s">
        <v>120</v>
      </c>
      <c r="C283" s="238" t="s">
        <v>198</v>
      </c>
      <c r="D283" s="238" t="s">
        <v>200</v>
      </c>
      <c r="E283" s="239" t="s">
        <v>201</v>
      </c>
      <c r="F283" s="239" t="s">
        <v>123</v>
      </c>
      <c r="G283" s="237" t="s">
        <v>199</v>
      </c>
      <c r="H283" s="240">
        <v>9118900000</v>
      </c>
      <c r="I283" s="241">
        <v>40316251.367</v>
      </c>
      <c r="J283" s="241">
        <v>1455435079.22</v>
      </c>
      <c r="K283" s="241">
        <v>18592824.53</v>
      </c>
      <c r="L283" s="241">
        <v>26144521.254</v>
      </c>
      <c r="M283" s="241">
        <v>2745536308.902</v>
      </c>
      <c r="N283" s="241">
        <v>2129209531.731</v>
      </c>
      <c r="O283" s="241">
        <v>2509089702.95</v>
      </c>
      <c r="P283" s="237" t="s">
        <v>1023</v>
      </c>
      <c r="Q283" s="237" t="s">
        <v>1024</v>
      </c>
      <c r="R283" s="237" t="s">
        <v>124</v>
      </c>
      <c r="S283" s="21" t="s">
        <v>152</v>
      </c>
      <c r="T283" s="21" t="s">
        <v>182</v>
      </c>
    </row>
    <row r="284" spans="1:20" ht="15.75" customHeight="1" outlineLevel="2">
      <c r="A284" s="237" t="s">
        <v>180</v>
      </c>
      <c r="B284" s="237" t="s">
        <v>120</v>
      </c>
      <c r="C284" s="238" t="s">
        <v>202</v>
      </c>
      <c r="D284" s="238" t="s">
        <v>203</v>
      </c>
      <c r="E284" s="239" t="s">
        <v>201</v>
      </c>
      <c r="F284" s="239" t="s">
        <v>123</v>
      </c>
      <c r="G284" s="237" t="s">
        <v>177</v>
      </c>
      <c r="H284" s="240">
        <v>59279000</v>
      </c>
      <c r="I284" s="241">
        <v>54219010.879</v>
      </c>
      <c r="J284" s="241">
        <v>1518927710.81</v>
      </c>
      <c r="K284" s="241">
        <v>19391471.63</v>
      </c>
      <c r="L284" s="241">
        <v>32577210.73</v>
      </c>
      <c r="M284" s="241">
        <v>3692314090.596</v>
      </c>
      <c r="N284" s="241">
        <v>2653087693.944</v>
      </c>
      <c r="O284" s="241">
        <v>20987360.46</v>
      </c>
      <c r="P284" s="237" t="s">
        <v>1023</v>
      </c>
      <c r="Q284" s="237" t="s">
        <v>1024</v>
      </c>
      <c r="R284" s="237" t="s">
        <v>124</v>
      </c>
      <c r="S284" s="21" t="s">
        <v>152</v>
      </c>
      <c r="T284" s="21" t="s">
        <v>182</v>
      </c>
    </row>
    <row r="285" spans="1:20" ht="15.75" customHeight="1" outlineLevel="2">
      <c r="A285" s="237" t="s">
        <v>180</v>
      </c>
      <c r="B285" s="237" t="s">
        <v>120</v>
      </c>
      <c r="C285" s="238" t="s">
        <v>217</v>
      </c>
      <c r="D285" s="238" t="s">
        <v>218</v>
      </c>
      <c r="E285" s="239" t="s">
        <v>219</v>
      </c>
      <c r="F285" s="239" t="s">
        <v>123</v>
      </c>
      <c r="G285" s="237" t="s">
        <v>199</v>
      </c>
      <c r="H285" s="240">
        <v>18396800000</v>
      </c>
      <c r="I285" s="241">
        <v>134169276.89</v>
      </c>
      <c r="J285" s="241">
        <v>3283975311.53</v>
      </c>
      <c r="K285" s="241">
        <v>41717567.46</v>
      </c>
      <c r="L285" s="241">
        <v>108029279.435</v>
      </c>
      <c r="M285" s="241">
        <v>9136926394.413</v>
      </c>
      <c r="N285" s="241">
        <v>8797903363.396</v>
      </c>
      <c r="O285" s="241">
        <v>10367569939.77</v>
      </c>
      <c r="P285" s="237" t="s">
        <v>1023</v>
      </c>
      <c r="Q285" s="237" t="s">
        <v>1024</v>
      </c>
      <c r="R285" s="237" t="s">
        <v>124</v>
      </c>
      <c r="S285" s="21" t="s">
        <v>152</v>
      </c>
      <c r="T285" s="21" t="s">
        <v>182</v>
      </c>
    </row>
    <row r="286" spans="1:20" ht="15.75" customHeight="1" outlineLevel="2">
      <c r="A286" s="237" t="s">
        <v>180</v>
      </c>
      <c r="B286" s="237" t="s">
        <v>120</v>
      </c>
      <c r="C286" s="238" t="s">
        <v>229</v>
      </c>
      <c r="D286" s="238" t="s">
        <v>230</v>
      </c>
      <c r="E286" s="239" t="s">
        <v>231</v>
      </c>
      <c r="F286" s="239" t="s">
        <v>123</v>
      </c>
      <c r="G286" s="237" t="s">
        <v>199</v>
      </c>
      <c r="H286" s="240">
        <v>20266370000</v>
      </c>
      <c r="I286" s="241">
        <v>115352375.4</v>
      </c>
      <c r="J286" s="241">
        <v>1262110194.06</v>
      </c>
      <c r="K286" s="241">
        <v>16003113.52</v>
      </c>
      <c r="L286" s="241">
        <v>112995631.395</v>
      </c>
      <c r="M286" s="241">
        <v>7855495593.895</v>
      </c>
      <c r="N286" s="241">
        <v>9202363013.983</v>
      </c>
      <c r="O286" s="241">
        <v>10844190737.03</v>
      </c>
      <c r="P286" s="237" t="s">
        <v>1023</v>
      </c>
      <c r="Q286" s="237" t="s">
        <v>1024</v>
      </c>
      <c r="R286" s="237" t="s">
        <v>124</v>
      </c>
      <c r="S286" s="21" t="s">
        <v>152</v>
      </c>
      <c r="T286" s="21" t="s">
        <v>182</v>
      </c>
    </row>
    <row r="287" spans="1:20" ht="15.75" customHeight="1" outlineLevel="2">
      <c r="A287" s="237" t="s">
        <v>180</v>
      </c>
      <c r="B287" s="237" t="s">
        <v>120</v>
      </c>
      <c r="C287" s="238" t="s">
        <v>251</v>
      </c>
      <c r="D287" s="238" t="s">
        <v>252</v>
      </c>
      <c r="E287" s="239" t="s">
        <v>253</v>
      </c>
      <c r="F287" s="239" t="s">
        <v>254</v>
      </c>
      <c r="G287" s="237" t="s">
        <v>199</v>
      </c>
      <c r="H287" s="240">
        <v>32870795000</v>
      </c>
      <c r="I287" s="241">
        <v>265562485.312</v>
      </c>
      <c r="J287" s="241">
        <v>3797198496.16</v>
      </c>
      <c r="K287" s="241">
        <v>48130992.97</v>
      </c>
      <c r="L287" s="241">
        <v>249072840.15</v>
      </c>
      <c r="M287" s="241">
        <v>18084802554.295</v>
      </c>
      <c r="N287" s="241">
        <v>20284489441.692</v>
      </c>
      <c r="O287" s="241">
        <v>23903520451.73</v>
      </c>
      <c r="P287" s="237" t="s">
        <v>1023</v>
      </c>
      <c r="Q287" s="237" t="s">
        <v>1024</v>
      </c>
      <c r="R287" s="237" t="s">
        <v>124</v>
      </c>
      <c r="S287" s="21" t="s">
        <v>152</v>
      </c>
      <c r="T287" s="21" t="s">
        <v>182</v>
      </c>
    </row>
    <row r="288" spans="1:20" ht="15.75" customHeight="1" outlineLevel="2">
      <c r="A288" s="237" t="s">
        <v>180</v>
      </c>
      <c r="B288" s="237" t="s">
        <v>120</v>
      </c>
      <c r="C288" s="238" t="s">
        <v>256</v>
      </c>
      <c r="D288" s="238" t="s">
        <v>257</v>
      </c>
      <c r="E288" s="239" t="s">
        <v>253</v>
      </c>
      <c r="F288" s="239" t="s">
        <v>254</v>
      </c>
      <c r="G288" s="237" t="s">
        <v>177</v>
      </c>
      <c r="H288" s="240">
        <v>3404000</v>
      </c>
      <c r="I288" s="241">
        <v>4798031.314</v>
      </c>
      <c r="J288" s="241">
        <v>18750423.81</v>
      </c>
      <c r="K288" s="241">
        <v>236607.56</v>
      </c>
      <c r="L288" s="241">
        <v>4338179.432</v>
      </c>
      <c r="M288" s="241">
        <v>326745883.766</v>
      </c>
      <c r="N288" s="241">
        <v>353301286.581</v>
      </c>
      <c r="O288" s="241">
        <v>2794804.51</v>
      </c>
      <c r="P288" s="237" t="s">
        <v>1023</v>
      </c>
      <c r="Q288" s="237" t="s">
        <v>1024</v>
      </c>
      <c r="R288" s="237" t="s">
        <v>124</v>
      </c>
      <c r="S288" s="21" t="s">
        <v>152</v>
      </c>
      <c r="T288" s="21" t="s">
        <v>182</v>
      </c>
    </row>
    <row r="289" spans="1:20" ht="15.75" customHeight="1" outlineLevel="2">
      <c r="A289" s="237" t="s">
        <v>180</v>
      </c>
      <c r="B289" s="237" t="s">
        <v>120</v>
      </c>
      <c r="C289" s="238" t="s">
        <v>296</v>
      </c>
      <c r="D289" s="238" t="s">
        <v>297</v>
      </c>
      <c r="E289" s="239" t="s">
        <v>298</v>
      </c>
      <c r="F289" s="239" t="s">
        <v>254</v>
      </c>
      <c r="G289" s="237" t="s">
        <v>177</v>
      </c>
      <c r="H289" s="240">
        <v>2080000</v>
      </c>
      <c r="I289" s="241">
        <v>3252280.011</v>
      </c>
      <c r="J289" s="241">
        <v>1795436.23</v>
      </c>
      <c r="K289" s="241">
        <v>22367.76</v>
      </c>
      <c r="L289" s="241">
        <v>3081176.569</v>
      </c>
      <c r="M289" s="241">
        <v>221480235.732</v>
      </c>
      <c r="N289" s="241">
        <v>250930986.892</v>
      </c>
      <c r="O289" s="241">
        <v>1985000</v>
      </c>
      <c r="P289" s="237" t="s">
        <v>1023</v>
      </c>
      <c r="Q289" s="237" t="s">
        <v>1024</v>
      </c>
      <c r="R289" s="237" t="s">
        <v>124</v>
      </c>
      <c r="S289" s="21" t="s">
        <v>152</v>
      </c>
      <c r="T289" s="21" t="s">
        <v>137</v>
      </c>
    </row>
    <row r="290" spans="1:20" ht="15.75" customHeight="1" outlineLevel="2">
      <c r="A290" s="237" t="s">
        <v>180</v>
      </c>
      <c r="B290" s="237" t="s">
        <v>120</v>
      </c>
      <c r="C290" s="238" t="s">
        <v>315</v>
      </c>
      <c r="D290" s="238" t="s">
        <v>316</v>
      </c>
      <c r="E290" s="239" t="s">
        <v>298</v>
      </c>
      <c r="F290" s="239" t="s">
        <v>254</v>
      </c>
      <c r="G290" s="237" t="s">
        <v>119</v>
      </c>
      <c r="H290" s="240">
        <v>180000000</v>
      </c>
      <c r="I290" s="241">
        <v>148714231.55</v>
      </c>
      <c r="J290" s="241">
        <v>3382240201.61</v>
      </c>
      <c r="K290" s="241">
        <v>43144859.98</v>
      </c>
      <c r="L290" s="241">
        <v>105569371.57</v>
      </c>
      <c r="M290" s="241">
        <v>10127437659.106</v>
      </c>
      <c r="N290" s="241">
        <v>8597568493.18</v>
      </c>
      <c r="O290" s="241">
        <v>105569371.57</v>
      </c>
      <c r="P290" s="237" t="s">
        <v>1023</v>
      </c>
      <c r="Q290" s="237" t="s">
        <v>1024</v>
      </c>
      <c r="R290" s="237" t="s">
        <v>124</v>
      </c>
      <c r="S290" s="21" t="s">
        <v>152</v>
      </c>
      <c r="T290" s="21" t="s">
        <v>137</v>
      </c>
    </row>
    <row r="291" spans="1:20" ht="15.75" customHeight="1" outlineLevel="2">
      <c r="A291" s="237" t="s">
        <v>180</v>
      </c>
      <c r="B291" s="237" t="s">
        <v>120</v>
      </c>
      <c r="C291" s="238" t="s">
        <v>360</v>
      </c>
      <c r="D291" s="238" t="s">
        <v>361</v>
      </c>
      <c r="E291" s="239" t="s">
        <v>362</v>
      </c>
      <c r="F291" s="239" t="s">
        <v>363</v>
      </c>
      <c r="G291" s="237" t="s">
        <v>119</v>
      </c>
      <c r="H291" s="240">
        <v>170000000</v>
      </c>
      <c r="I291" s="241" t="s">
        <v>118</v>
      </c>
      <c r="J291" s="241">
        <v>4218231.29</v>
      </c>
      <c r="K291" s="241">
        <v>52416.67</v>
      </c>
      <c r="L291" s="241">
        <v>169947583.33</v>
      </c>
      <c r="M291" s="241" t="s">
        <v>118</v>
      </c>
      <c r="N291" s="241">
        <v>13840529371.355</v>
      </c>
      <c r="O291" s="241">
        <v>169947583.33</v>
      </c>
      <c r="P291" s="237" t="s">
        <v>1023</v>
      </c>
      <c r="Q291" s="237" t="s">
        <v>1024</v>
      </c>
      <c r="R291" s="237" t="s">
        <v>124</v>
      </c>
      <c r="S291" s="21" t="s">
        <v>152</v>
      </c>
      <c r="T291" s="21" t="s">
        <v>137</v>
      </c>
    </row>
    <row r="292" spans="1:20" ht="15.75" customHeight="1" outlineLevel="2">
      <c r="A292" s="237" t="s">
        <v>180</v>
      </c>
      <c r="B292" s="237" t="s">
        <v>120</v>
      </c>
      <c r="C292" s="238" t="s">
        <v>364</v>
      </c>
      <c r="D292" s="238" t="s">
        <v>365</v>
      </c>
      <c r="E292" s="239" t="s">
        <v>362</v>
      </c>
      <c r="F292" s="239" t="s">
        <v>363</v>
      </c>
      <c r="G292" s="237" t="s">
        <v>177</v>
      </c>
      <c r="H292" s="240">
        <v>6451000</v>
      </c>
      <c r="I292" s="241" t="s">
        <v>118</v>
      </c>
      <c r="J292" s="241">
        <v>0</v>
      </c>
      <c r="K292" s="241">
        <v>0</v>
      </c>
      <c r="L292" s="241">
        <v>10013435.793</v>
      </c>
      <c r="M292" s="241" t="s">
        <v>118</v>
      </c>
      <c r="N292" s="241">
        <v>815494103.999</v>
      </c>
      <c r="O292" s="241">
        <v>6451000</v>
      </c>
      <c r="P292" s="237" t="s">
        <v>1023</v>
      </c>
      <c r="Q292" s="237" t="s">
        <v>1024</v>
      </c>
      <c r="R292" s="237" t="s">
        <v>124</v>
      </c>
      <c r="S292" s="21" t="s">
        <v>152</v>
      </c>
      <c r="T292" s="21" t="s">
        <v>137</v>
      </c>
    </row>
    <row r="293" spans="1:20" ht="15.75" customHeight="1" outlineLevel="2">
      <c r="A293" s="237" t="s">
        <v>670</v>
      </c>
      <c r="B293" s="237" t="s">
        <v>120</v>
      </c>
      <c r="C293" s="238">
        <v>2366</v>
      </c>
      <c r="D293" s="238" t="s">
        <v>133</v>
      </c>
      <c r="E293" s="239" t="s">
        <v>134</v>
      </c>
      <c r="F293" s="239" t="s">
        <v>223</v>
      </c>
      <c r="G293" s="237" t="s">
        <v>119</v>
      </c>
      <c r="H293" s="240">
        <v>85969211</v>
      </c>
      <c r="I293" s="241">
        <v>2659506.01</v>
      </c>
      <c r="J293" s="241">
        <v>83830073.52</v>
      </c>
      <c r="K293" s="241">
        <v>1048168.23</v>
      </c>
      <c r="L293" s="241">
        <v>1611337.78</v>
      </c>
      <c r="M293" s="241">
        <v>181112332.287</v>
      </c>
      <c r="N293" s="241">
        <v>131227331.594</v>
      </c>
      <c r="O293" s="241">
        <v>1611337.78</v>
      </c>
      <c r="P293" s="237" t="s">
        <v>1023</v>
      </c>
      <c r="Q293" s="237" t="s">
        <v>1024</v>
      </c>
      <c r="R293" s="237" t="s">
        <v>124</v>
      </c>
      <c r="S293" s="21" t="s">
        <v>152</v>
      </c>
      <c r="T293" s="21" t="s">
        <v>137</v>
      </c>
    </row>
    <row r="294" spans="1:20" ht="15.75" customHeight="1" outlineLevel="2">
      <c r="A294" s="237" t="s">
        <v>670</v>
      </c>
      <c r="B294" s="237" t="s">
        <v>120</v>
      </c>
      <c r="C294" s="238">
        <v>320080001</v>
      </c>
      <c r="D294" s="238" t="s">
        <v>121</v>
      </c>
      <c r="E294" s="239" t="s">
        <v>122</v>
      </c>
      <c r="F294" s="239" t="s">
        <v>123</v>
      </c>
      <c r="G294" s="237" t="s">
        <v>119</v>
      </c>
      <c r="H294" s="240">
        <v>327740000</v>
      </c>
      <c r="I294" s="241">
        <v>327740000</v>
      </c>
      <c r="J294" s="241">
        <v>0</v>
      </c>
      <c r="K294" s="241">
        <v>0</v>
      </c>
      <c r="L294" s="241">
        <v>327740000</v>
      </c>
      <c r="M294" s="241">
        <v>22319090673.439</v>
      </c>
      <c r="N294" s="241">
        <v>26691142099.737</v>
      </c>
      <c r="O294" s="241">
        <v>327740000</v>
      </c>
      <c r="P294" s="237" t="s">
        <v>1023</v>
      </c>
      <c r="Q294" s="237" t="s">
        <v>1024</v>
      </c>
      <c r="R294" s="237" t="s">
        <v>124</v>
      </c>
      <c r="S294" s="21" t="s">
        <v>152</v>
      </c>
      <c r="T294" s="21" t="s">
        <v>137</v>
      </c>
    </row>
    <row r="295" spans="1:20" ht="15.75" customHeight="1" outlineLevel="2">
      <c r="A295" s="237" t="s">
        <v>670</v>
      </c>
      <c r="B295" s="237" t="s">
        <v>120</v>
      </c>
      <c r="C295" s="238" t="s">
        <v>143</v>
      </c>
      <c r="D295" s="238" t="s">
        <v>144</v>
      </c>
      <c r="E295" s="239" t="s">
        <v>145</v>
      </c>
      <c r="F295" s="239" t="s">
        <v>254</v>
      </c>
      <c r="G295" s="237" t="s">
        <v>119</v>
      </c>
      <c r="H295" s="240">
        <v>54236875</v>
      </c>
      <c r="I295" s="241">
        <v>1644022.9</v>
      </c>
      <c r="J295" s="241">
        <v>7140423.02</v>
      </c>
      <c r="K295" s="241">
        <v>88921.83</v>
      </c>
      <c r="L295" s="241">
        <v>1555101.07</v>
      </c>
      <c r="M295" s="241">
        <v>111957942.803</v>
      </c>
      <c r="N295" s="241">
        <v>126647414.532</v>
      </c>
      <c r="O295" s="241">
        <v>1555101.07</v>
      </c>
      <c r="P295" s="237" t="s">
        <v>1023</v>
      </c>
      <c r="Q295" s="237" t="s">
        <v>1024</v>
      </c>
      <c r="R295" s="237" t="s">
        <v>124</v>
      </c>
      <c r="S295" s="21" t="s">
        <v>152</v>
      </c>
      <c r="T295" s="21" t="s">
        <v>137</v>
      </c>
    </row>
    <row r="296" spans="1:20" ht="15.75" customHeight="1" outlineLevel="2">
      <c r="A296" s="237" t="s">
        <v>397</v>
      </c>
      <c r="B296" s="237" t="s">
        <v>120</v>
      </c>
      <c r="C296" s="238" t="s">
        <v>394</v>
      </c>
      <c r="D296" s="238" t="s">
        <v>395</v>
      </c>
      <c r="E296" s="239" t="s">
        <v>396</v>
      </c>
      <c r="F296" s="239" t="s">
        <v>254</v>
      </c>
      <c r="G296" s="237" t="s">
        <v>199</v>
      </c>
      <c r="H296" s="240">
        <v>5605500000</v>
      </c>
      <c r="I296" s="241">
        <v>35265790.718</v>
      </c>
      <c r="J296" s="241">
        <v>849552257.52</v>
      </c>
      <c r="K296" s="241">
        <v>10849411.91</v>
      </c>
      <c r="L296" s="241">
        <v>27993565.155</v>
      </c>
      <c r="M296" s="241">
        <v>2401599989.948</v>
      </c>
      <c r="N296" s="241">
        <v>2279795647.281</v>
      </c>
      <c r="O296" s="241">
        <v>2686542446</v>
      </c>
      <c r="P296" s="237" t="s">
        <v>1023</v>
      </c>
      <c r="Q296" s="237" t="s">
        <v>1024</v>
      </c>
      <c r="R296" s="237" t="s">
        <v>124</v>
      </c>
      <c r="S296" s="21" t="s">
        <v>152</v>
      </c>
      <c r="T296" s="21" t="s">
        <v>137</v>
      </c>
    </row>
    <row r="297" spans="1:20" ht="15.75" customHeight="1" outlineLevel="2">
      <c r="A297" s="237" t="s">
        <v>397</v>
      </c>
      <c r="B297" s="237" t="s">
        <v>120</v>
      </c>
      <c r="C297" s="238" t="s">
        <v>409</v>
      </c>
      <c r="D297" s="238" t="s">
        <v>410</v>
      </c>
      <c r="E297" s="239" t="s">
        <v>411</v>
      </c>
      <c r="F297" s="239" t="s">
        <v>254</v>
      </c>
      <c r="G297" s="237" t="s">
        <v>119</v>
      </c>
      <c r="H297" s="240">
        <v>65000000</v>
      </c>
      <c r="I297" s="241">
        <v>41699938.79</v>
      </c>
      <c r="J297" s="241">
        <v>1187147677.25</v>
      </c>
      <c r="K297" s="241">
        <v>15144839</v>
      </c>
      <c r="L297" s="241">
        <v>26555099.79</v>
      </c>
      <c r="M297" s="241">
        <v>2839765408.345</v>
      </c>
      <c r="N297" s="241">
        <v>2162647043.289</v>
      </c>
      <c r="O297" s="241">
        <v>26555099.79</v>
      </c>
      <c r="P297" s="237" t="s">
        <v>1023</v>
      </c>
      <c r="Q297" s="237" t="s">
        <v>1024</v>
      </c>
      <c r="R297" s="237" t="s">
        <v>124</v>
      </c>
      <c r="S297" s="21" t="s">
        <v>152</v>
      </c>
      <c r="T297" s="21" t="s">
        <v>137</v>
      </c>
    </row>
    <row r="298" spans="1:20" ht="15.75" customHeight="1" outlineLevel="2">
      <c r="A298" s="237" t="s">
        <v>422</v>
      </c>
      <c r="B298" s="237" t="s">
        <v>120</v>
      </c>
      <c r="C298" s="238" t="s">
        <v>462</v>
      </c>
      <c r="D298" s="238" t="s">
        <v>463</v>
      </c>
      <c r="E298" s="239" t="s">
        <v>396</v>
      </c>
      <c r="F298" s="239" t="s">
        <v>254</v>
      </c>
      <c r="G298" s="237" t="s">
        <v>177</v>
      </c>
      <c r="H298" s="240">
        <v>105900000</v>
      </c>
      <c r="I298" s="241">
        <v>32409029.809</v>
      </c>
      <c r="J298" s="241">
        <v>1331010435.81</v>
      </c>
      <c r="K298" s="241">
        <v>16939354.15</v>
      </c>
      <c r="L298" s="241">
        <v>13934359.065</v>
      </c>
      <c r="M298" s="241">
        <v>2207054601.048</v>
      </c>
      <c r="N298" s="241">
        <v>1134814053.395</v>
      </c>
      <c r="O298" s="241">
        <v>8976993.73</v>
      </c>
      <c r="P298" s="237" t="s">
        <v>1023</v>
      </c>
      <c r="Q298" s="237" t="s">
        <v>1024</v>
      </c>
      <c r="R298" s="237" t="s">
        <v>124</v>
      </c>
      <c r="S298" s="21" t="s">
        <v>152</v>
      </c>
      <c r="T298" s="21" t="s">
        <v>137</v>
      </c>
    </row>
    <row r="299" spans="1:20" ht="15.75" customHeight="1" outlineLevel="2">
      <c r="A299" s="237" t="s">
        <v>512</v>
      </c>
      <c r="B299" s="237" t="s">
        <v>120</v>
      </c>
      <c r="C299" s="238" t="s">
        <v>527</v>
      </c>
      <c r="D299" s="238" t="s">
        <v>528</v>
      </c>
      <c r="E299" s="239" t="s">
        <v>526</v>
      </c>
      <c r="F299" s="239" t="s">
        <v>254</v>
      </c>
      <c r="G299" s="237" t="s">
        <v>119</v>
      </c>
      <c r="H299" s="240">
        <v>39070000</v>
      </c>
      <c r="I299" s="241">
        <v>39052000</v>
      </c>
      <c r="J299" s="241">
        <v>603127144.64</v>
      </c>
      <c r="K299" s="241">
        <v>7449542.5</v>
      </c>
      <c r="L299" s="241">
        <v>31602457.5</v>
      </c>
      <c r="M299" s="241">
        <v>2659440803.622</v>
      </c>
      <c r="N299" s="241">
        <v>2573703801.286</v>
      </c>
      <c r="O299" s="241">
        <v>31602457.5</v>
      </c>
      <c r="P299" s="237" t="s">
        <v>1023</v>
      </c>
      <c r="Q299" s="237" t="s">
        <v>1024</v>
      </c>
      <c r="R299" s="237" t="s">
        <v>124</v>
      </c>
      <c r="S299" s="21" t="s">
        <v>181</v>
      </c>
      <c r="T299" s="21" t="s">
        <v>182</v>
      </c>
    </row>
    <row r="300" spans="1:20" ht="15.75" customHeight="1" outlineLevel="2">
      <c r="A300" s="237" t="s">
        <v>604</v>
      </c>
      <c r="B300" s="237" t="s">
        <v>671</v>
      </c>
      <c r="C300" s="238">
        <v>10464</v>
      </c>
      <c r="D300" s="238" t="s">
        <v>827</v>
      </c>
      <c r="E300" s="239" t="s">
        <v>828</v>
      </c>
      <c r="F300" s="239" t="s">
        <v>829</v>
      </c>
      <c r="G300" s="237" t="s">
        <v>199</v>
      </c>
      <c r="H300" s="240">
        <v>103000000</v>
      </c>
      <c r="I300" s="241">
        <v>955694.739</v>
      </c>
      <c r="J300" s="241" t="s">
        <v>118</v>
      </c>
      <c r="K300" s="241" t="s">
        <v>118</v>
      </c>
      <c r="L300" s="241">
        <v>1073252.059</v>
      </c>
      <c r="M300" s="241">
        <v>65082802.014</v>
      </c>
      <c r="N300" s="241">
        <v>87405636.2</v>
      </c>
      <c r="O300" s="241">
        <v>103000000</v>
      </c>
      <c r="P300" s="237" t="s">
        <v>1023</v>
      </c>
      <c r="Q300" s="237" t="s">
        <v>1024</v>
      </c>
      <c r="R300" s="237" t="s">
        <v>124</v>
      </c>
      <c r="S300" s="21" t="s">
        <v>181</v>
      </c>
      <c r="T300" s="21" t="s">
        <v>182</v>
      </c>
    </row>
    <row r="301" spans="1:20" ht="15.75" customHeight="1" outlineLevel="2">
      <c r="A301" s="237" t="s">
        <v>604</v>
      </c>
      <c r="B301" s="237" t="s">
        <v>120</v>
      </c>
      <c r="C301" s="238" t="s">
        <v>613</v>
      </c>
      <c r="D301" s="238" t="s">
        <v>614</v>
      </c>
      <c r="E301" s="239" t="s">
        <v>615</v>
      </c>
      <c r="F301" s="239" t="s">
        <v>616</v>
      </c>
      <c r="G301" s="237" t="s">
        <v>199</v>
      </c>
      <c r="H301" s="240">
        <v>19455000000</v>
      </c>
      <c r="I301" s="241">
        <v>180514962.563</v>
      </c>
      <c r="J301" s="241">
        <v>59219869.76</v>
      </c>
      <c r="K301" s="241">
        <v>734920.36</v>
      </c>
      <c r="L301" s="241">
        <v>201972082.558</v>
      </c>
      <c r="M301" s="241">
        <v>12293067118.332</v>
      </c>
      <c r="N301" s="241">
        <v>16448604246.501</v>
      </c>
      <c r="O301" s="241">
        <v>19383260749</v>
      </c>
      <c r="P301" s="237" t="s">
        <v>1023</v>
      </c>
      <c r="Q301" s="237" t="s">
        <v>1024</v>
      </c>
      <c r="R301" s="237" t="s">
        <v>124</v>
      </c>
      <c r="S301" s="21" t="s">
        <v>181</v>
      </c>
      <c r="T301" s="21" t="s">
        <v>182</v>
      </c>
    </row>
    <row r="302" spans="1:20" ht="15.75" customHeight="1" outlineLevel="2">
      <c r="A302" s="237" t="s">
        <v>604</v>
      </c>
      <c r="B302" s="237" t="s">
        <v>120</v>
      </c>
      <c r="C302" s="238" t="s">
        <v>619</v>
      </c>
      <c r="D302" s="238" t="s">
        <v>620</v>
      </c>
      <c r="E302" s="239" t="s">
        <v>602</v>
      </c>
      <c r="F302" s="239" t="s">
        <v>603</v>
      </c>
      <c r="G302" s="237" t="s">
        <v>199</v>
      </c>
      <c r="H302" s="240">
        <v>15492000000</v>
      </c>
      <c r="I302" s="241">
        <v>143743911.592</v>
      </c>
      <c r="J302" s="241">
        <v>0</v>
      </c>
      <c r="K302" s="241">
        <v>0</v>
      </c>
      <c r="L302" s="241">
        <v>161425445.569</v>
      </c>
      <c r="M302" s="241">
        <v>9788958920.442</v>
      </c>
      <c r="N302" s="241">
        <v>13146486563.152</v>
      </c>
      <c r="O302" s="241">
        <v>15492000000</v>
      </c>
      <c r="P302" s="237" t="s">
        <v>1023</v>
      </c>
      <c r="Q302" s="237" t="s">
        <v>1024</v>
      </c>
      <c r="R302" s="237" t="s">
        <v>124</v>
      </c>
      <c r="S302" s="21" t="s">
        <v>740</v>
      </c>
      <c r="T302" s="21" t="s">
        <v>137</v>
      </c>
    </row>
    <row r="303" spans="1:20" ht="15.75" customHeight="1" outlineLevel="2">
      <c r="A303" s="237" t="s">
        <v>604</v>
      </c>
      <c r="B303" s="237" t="s">
        <v>120</v>
      </c>
      <c r="C303" s="238" t="s">
        <v>625</v>
      </c>
      <c r="D303" s="238" t="s">
        <v>626</v>
      </c>
      <c r="E303" s="239" t="s">
        <v>602</v>
      </c>
      <c r="F303" s="239" t="s">
        <v>623</v>
      </c>
      <c r="G303" s="237" t="s">
        <v>199</v>
      </c>
      <c r="H303" s="240">
        <v>9126000000</v>
      </c>
      <c r="I303" s="241">
        <v>84676409.579</v>
      </c>
      <c r="J303" s="241">
        <v>0</v>
      </c>
      <c r="K303" s="241">
        <v>0</v>
      </c>
      <c r="L303" s="241">
        <v>95092216.387</v>
      </c>
      <c r="M303" s="241">
        <v>5766462632.84</v>
      </c>
      <c r="N303" s="241">
        <v>7744309086.969</v>
      </c>
      <c r="O303" s="241">
        <v>9126000000</v>
      </c>
      <c r="P303" s="237" t="s">
        <v>1023</v>
      </c>
      <c r="Q303" s="237" t="s">
        <v>1024</v>
      </c>
      <c r="R303" s="237" t="s">
        <v>124</v>
      </c>
      <c r="S303" s="21" t="s">
        <v>740</v>
      </c>
      <c r="T303" s="21" t="s">
        <v>182</v>
      </c>
    </row>
    <row r="304" spans="1:20" ht="15.75" customHeight="1" outlineLevel="2">
      <c r="A304" s="237" t="s">
        <v>1037</v>
      </c>
      <c r="B304" s="237" t="s">
        <v>671</v>
      </c>
      <c r="C304" s="238">
        <v>10467</v>
      </c>
      <c r="D304" s="238" t="s">
        <v>840</v>
      </c>
      <c r="E304" s="239" t="s">
        <v>839</v>
      </c>
      <c r="F304" s="239" t="s">
        <v>287</v>
      </c>
      <c r="G304" s="237" t="s">
        <v>199</v>
      </c>
      <c r="H304" s="240">
        <v>4052000000</v>
      </c>
      <c r="I304" s="241">
        <v>30816005.71</v>
      </c>
      <c r="J304" s="241">
        <v>1703240621.594</v>
      </c>
      <c r="K304" s="241">
        <v>21064534.173</v>
      </c>
      <c r="L304" s="241">
        <v>13160466.822</v>
      </c>
      <c r="M304" s="241">
        <v>2098569676.077</v>
      </c>
      <c r="N304" s="241">
        <v>1071788277.442</v>
      </c>
      <c r="O304" s="241">
        <v>1263010000</v>
      </c>
      <c r="P304" s="237" t="s">
        <v>1023</v>
      </c>
      <c r="Q304" s="237" t="s">
        <v>1024</v>
      </c>
      <c r="R304" s="237" t="s">
        <v>124</v>
      </c>
      <c r="S304" s="21" t="s">
        <v>740</v>
      </c>
      <c r="T304" s="21" t="s">
        <v>182</v>
      </c>
    </row>
    <row r="305" spans="1:20" ht="15.75" customHeight="1" outlineLevel="2">
      <c r="A305" s="237" t="s">
        <v>642</v>
      </c>
      <c r="B305" s="237" t="s">
        <v>120</v>
      </c>
      <c r="C305" s="238">
        <v>693</v>
      </c>
      <c r="D305" s="238" t="s">
        <v>649</v>
      </c>
      <c r="E305" s="239" t="s">
        <v>650</v>
      </c>
      <c r="F305" s="239" t="s">
        <v>651</v>
      </c>
      <c r="G305" s="237" t="s">
        <v>641</v>
      </c>
      <c r="H305" s="240">
        <v>10000000</v>
      </c>
      <c r="I305" s="241">
        <v>37735849.057</v>
      </c>
      <c r="J305" s="241">
        <v>2037261950.91</v>
      </c>
      <c r="K305" s="241">
        <v>25696306.7</v>
      </c>
      <c r="L305" s="241">
        <v>8879926.591</v>
      </c>
      <c r="M305" s="241">
        <v>2569810937.736</v>
      </c>
      <c r="N305" s="241">
        <v>723181126.77</v>
      </c>
      <c r="O305" s="241">
        <v>2549959.72</v>
      </c>
      <c r="P305" s="237" t="s">
        <v>1023</v>
      </c>
      <c r="Q305" s="237" t="s">
        <v>1024</v>
      </c>
      <c r="R305" s="237" t="s">
        <v>124</v>
      </c>
      <c r="S305" s="21" t="s">
        <v>44</v>
      </c>
      <c r="T305" s="21" t="s">
        <v>137</v>
      </c>
    </row>
    <row r="306" spans="1:20" ht="15.75" customHeight="1" outlineLevel="2">
      <c r="A306" s="237" t="s">
        <v>851</v>
      </c>
      <c r="B306" s="237" t="s">
        <v>671</v>
      </c>
      <c r="C306" s="238" t="s">
        <v>852</v>
      </c>
      <c r="D306" s="238" t="s">
        <v>853</v>
      </c>
      <c r="E306" s="239" t="s">
        <v>854</v>
      </c>
      <c r="F306" s="239" t="s">
        <v>1195</v>
      </c>
      <c r="G306" s="237" t="s">
        <v>119</v>
      </c>
      <c r="H306" s="240">
        <v>27500000</v>
      </c>
      <c r="I306" s="241">
        <v>27500000</v>
      </c>
      <c r="J306" s="241" t="s">
        <v>118</v>
      </c>
      <c r="K306" s="241" t="s">
        <v>118</v>
      </c>
      <c r="L306" s="241">
        <v>27500000</v>
      </c>
      <c r="M306" s="241">
        <v>1872749720.875</v>
      </c>
      <c r="N306" s="241">
        <v>2239599706.3</v>
      </c>
      <c r="O306" s="241">
        <v>27500000</v>
      </c>
      <c r="P306" s="237" t="s">
        <v>1023</v>
      </c>
      <c r="Q306" s="237" t="s">
        <v>1024</v>
      </c>
      <c r="R306" s="237" t="s">
        <v>124</v>
      </c>
      <c r="S306" s="21" t="s">
        <v>1026</v>
      </c>
      <c r="T306" s="21" t="s">
        <v>137</v>
      </c>
    </row>
    <row r="307" spans="1:20" ht="15.75" customHeight="1" outlineLevel="2">
      <c r="A307" s="237" t="s">
        <v>851</v>
      </c>
      <c r="B307" s="237" t="s">
        <v>671</v>
      </c>
      <c r="C307" s="238" t="s">
        <v>857</v>
      </c>
      <c r="D307" s="238" t="s">
        <v>858</v>
      </c>
      <c r="E307" s="239" t="s">
        <v>854</v>
      </c>
      <c r="F307" s="239" t="s">
        <v>1195</v>
      </c>
      <c r="G307" s="237" t="s">
        <v>119</v>
      </c>
      <c r="H307" s="240">
        <v>17500000</v>
      </c>
      <c r="I307" s="241">
        <v>17500000</v>
      </c>
      <c r="J307" s="241" t="s">
        <v>118</v>
      </c>
      <c r="K307" s="241" t="s">
        <v>118</v>
      </c>
      <c r="L307" s="241">
        <v>17500000</v>
      </c>
      <c r="M307" s="241">
        <v>1191749822.375</v>
      </c>
      <c r="N307" s="241">
        <v>1425199813.1</v>
      </c>
      <c r="O307" s="241">
        <v>17500000</v>
      </c>
      <c r="P307" s="237" t="s">
        <v>1023</v>
      </c>
      <c r="Q307" s="237" t="s">
        <v>1024</v>
      </c>
      <c r="R307" s="237" t="s">
        <v>124</v>
      </c>
      <c r="S307" s="21" t="s">
        <v>152</v>
      </c>
      <c r="T307" s="21" t="s">
        <v>137</v>
      </c>
    </row>
    <row r="308" spans="1:20" ht="15.75" customHeight="1" outlineLevel="2">
      <c r="A308" s="237" t="s">
        <v>585</v>
      </c>
      <c r="B308" s="237" t="s">
        <v>120</v>
      </c>
      <c r="C308" s="238" t="s">
        <v>582</v>
      </c>
      <c r="D308" s="238" t="s">
        <v>583</v>
      </c>
      <c r="E308" s="239" t="s">
        <v>584</v>
      </c>
      <c r="F308" s="239" t="s">
        <v>287</v>
      </c>
      <c r="G308" s="237" t="s">
        <v>119</v>
      </c>
      <c r="H308" s="240">
        <v>10000000</v>
      </c>
      <c r="I308" s="241">
        <v>10000000</v>
      </c>
      <c r="J308" s="241">
        <v>374626741.04</v>
      </c>
      <c r="K308" s="241">
        <v>4860295</v>
      </c>
      <c r="L308" s="241">
        <v>5139705</v>
      </c>
      <c r="M308" s="241">
        <v>680999898.5</v>
      </c>
      <c r="N308" s="241">
        <v>418577520.308</v>
      </c>
      <c r="O308" s="241">
        <v>5139705</v>
      </c>
      <c r="P308" s="237" t="s">
        <v>1023</v>
      </c>
      <c r="Q308" s="237" t="s">
        <v>1024</v>
      </c>
      <c r="R308" s="237" t="s">
        <v>124</v>
      </c>
      <c r="S308" s="21" t="s">
        <v>152</v>
      </c>
      <c r="T308" s="21" t="s">
        <v>137</v>
      </c>
    </row>
    <row r="309" spans="1:20" ht="15.75" customHeight="1" outlineLevel="2">
      <c r="A309" s="237" t="s">
        <v>585</v>
      </c>
      <c r="B309" s="237" t="s">
        <v>120</v>
      </c>
      <c r="C309" s="238" t="s">
        <v>592</v>
      </c>
      <c r="D309" s="238" t="s">
        <v>593</v>
      </c>
      <c r="E309" s="239" t="s">
        <v>594</v>
      </c>
      <c r="F309" s="239" t="s">
        <v>135</v>
      </c>
      <c r="G309" s="237" t="s">
        <v>119</v>
      </c>
      <c r="H309" s="240">
        <v>15000000</v>
      </c>
      <c r="I309" s="241">
        <v>8347081.77</v>
      </c>
      <c r="J309" s="241">
        <v>370066692.76</v>
      </c>
      <c r="K309" s="241">
        <v>4662636.37</v>
      </c>
      <c r="L309" s="241">
        <v>3684445.4</v>
      </c>
      <c r="M309" s="241">
        <v>568436183.814</v>
      </c>
      <c r="N309" s="241">
        <v>300061194.026</v>
      </c>
      <c r="O309" s="241">
        <v>3684445.4</v>
      </c>
      <c r="P309" s="237" t="s">
        <v>1023</v>
      </c>
      <c r="Q309" s="237" t="s">
        <v>1024</v>
      </c>
      <c r="R309" s="237" t="s">
        <v>124</v>
      </c>
      <c r="S309" s="21" t="s">
        <v>152</v>
      </c>
      <c r="T309" s="21" t="s">
        <v>182</v>
      </c>
    </row>
    <row r="310" spans="1:20" ht="15.75" customHeight="1" outlineLevel="2">
      <c r="A310" s="237" t="s">
        <v>658</v>
      </c>
      <c r="B310" s="237" t="s">
        <v>120</v>
      </c>
      <c r="C310" s="238" t="s">
        <v>659</v>
      </c>
      <c r="D310" s="238" t="s">
        <v>660</v>
      </c>
      <c r="E310" s="239" t="s">
        <v>661</v>
      </c>
      <c r="F310" s="239" t="s">
        <v>156</v>
      </c>
      <c r="G310" s="237" t="s">
        <v>655</v>
      </c>
      <c r="H310" s="240">
        <v>93750000</v>
      </c>
      <c r="I310" s="241">
        <v>11781274.654</v>
      </c>
      <c r="J310" s="241">
        <v>0</v>
      </c>
      <c r="K310" s="241">
        <v>0</v>
      </c>
      <c r="L310" s="241">
        <v>11779861.391</v>
      </c>
      <c r="M310" s="241">
        <v>802304684.351</v>
      </c>
      <c r="N310" s="241">
        <v>959351785.872</v>
      </c>
      <c r="O310" s="241">
        <v>44178013.35</v>
      </c>
      <c r="P310" s="237" t="s">
        <v>1023</v>
      </c>
      <c r="Q310" s="237" t="s">
        <v>1024</v>
      </c>
      <c r="R310" s="237" t="s">
        <v>124</v>
      </c>
      <c r="S310" s="21" t="s">
        <v>152</v>
      </c>
      <c r="T310" s="21" t="s">
        <v>182</v>
      </c>
    </row>
    <row r="311" spans="1:20" ht="15.75" customHeight="1" outlineLevel="1">
      <c r="A311" s="237"/>
      <c r="B311" s="237"/>
      <c r="C311" s="238"/>
      <c r="D311" s="238"/>
      <c r="E311" s="239"/>
      <c r="F311" s="239"/>
      <c r="G311" s="237"/>
      <c r="H311" s="240"/>
      <c r="I311" s="241">
        <f aca="true" t="shared" si="17" ref="I311:O311">SUBTOTAL(9,I283:I310)</f>
        <v>1800425420.614</v>
      </c>
      <c r="J311" s="241">
        <f t="shared" si="17"/>
        <v>23330874972.544</v>
      </c>
      <c r="K311" s="241">
        <f t="shared" si="17"/>
        <v>295831152.30300003</v>
      </c>
      <c r="L311" s="241">
        <f t="shared" si="17"/>
        <v>1799968551.7950003</v>
      </c>
      <c r="M311" s="241">
        <f t="shared" si="17"/>
        <v>122608952869.553</v>
      </c>
      <c r="N311" s="241">
        <f t="shared" si="17"/>
        <v>146589419634.507</v>
      </c>
      <c r="O311" s="241">
        <f t="shared" si="17"/>
        <v>96484512259.69</v>
      </c>
      <c r="P311" s="237"/>
      <c r="Q311" s="237"/>
      <c r="R311" s="243" t="s">
        <v>1211</v>
      </c>
      <c r="S311" s="21"/>
      <c r="T311" s="21"/>
    </row>
    <row r="312" spans="1:20" ht="15.75" customHeight="1" outlineLevel="2">
      <c r="A312" s="237" t="s">
        <v>397</v>
      </c>
      <c r="B312" s="237" t="s">
        <v>120</v>
      </c>
      <c r="C312" s="238" t="s">
        <v>402</v>
      </c>
      <c r="D312" s="238" t="s">
        <v>403</v>
      </c>
      <c r="E312" s="239" t="s">
        <v>404</v>
      </c>
      <c r="F312" s="239" t="s">
        <v>123</v>
      </c>
      <c r="G312" s="237" t="s">
        <v>199</v>
      </c>
      <c r="H312" s="240">
        <v>12107500000</v>
      </c>
      <c r="I312" s="241">
        <v>28736025.881</v>
      </c>
      <c r="J312" s="241">
        <v>1595880091.02</v>
      </c>
      <c r="K312" s="241">
        <v>20379694.72</v>
      </c>
      <c r="L312" s="241">
        <v>1105805.763</v>
      </c>
      <c r="M312" s="241">
        <v>1956923070.853</v>
      </c>
      <c r="N312" s="241">
        <v>90056809.531</v>
      </c>
      <c r="O312" s="241">
        <v>106124179</v>
      </c>
      <c r="P312" s="237" t="s">
        <v>1023</v>
      </c>
      <c r="Q312" s="237" t="s">
        <v>1024</v>
      </c>
      <c r="R312" s="237" t="s">
        <v>405</v>
      </c>
      <c r="S312" s="21" t="s">
        <v>1025</v>
      </c>
      <c r="T312" s="21" t="s">
        <v>137</v>
      </c>
    </row>
    <row r="313" spans="1:20" ht="15.75" customHeight="1" outlineLevel="2">
      <c r="A313" s="237" t="s">
        <v>422</v>
      </c>
      <c r="B313" s="237" t="s">
        <v>120</v>
      </c>
      <c r="C313" s="238" t="s">
        <v>467</v>
      </c>
      <c r="D313" s="238" t="s">
        <v>468</v>
      </c>
      <c r="E313" s="239" t="s">
        <v>469</v>
      </c>
      <c r="F313" s="239" t="s">
        <v>123</v>
      </c>
      <c r="G313" s="237" t="s">
        <v>177</v>
      </c>
      <c r="H313" s="240">
        <v>41000000</v>
      </c>
      <c r="I313" s="241">
        <v>8893246.95</v>
      </c>
      <c r="J313" s="241">
        <v>423461328.04</v>
      </c>
      <c r="K313" s="241">
        <v>5398539.24</v>
      </c>
      <c r="L313" s="241">
        <v>3019543.973</v>
      </c>
      <c r="M313" s="241">
        <v>605630026.996</v>
      </c>
      <c r="N313" s="241">
        <v>245911628.898</v>
      </c>
      <c r="O313" s="241">
        <v>1945294.16</v>
      </c>
      <c r="P313" s="237" t="s">
        <v>1023</v>
      </c>
      <c r="Q313" s="237" t="s">
        <v>1024</v>
      </c>
      <c r="R313" s="237" t="s">
        <v>405</v>
      </c>
      <c r="S313" s="21" t="s">
        <v>283</v>
      </c>
      <c r="T313" s="21" t="s">
        <v>137</v>
      </c>
    </row>
    <row r="314" spans="1:20" ht="15.75" customHeight="1" outlineLevel="2">
      <c r="A314" s="237" t="s">
        <v>422</v>
      </c>
      <c r="B314" s="237" t="s">
        <v>120</v>
      </c>
      <c r="C314" s="238" t="s">
        <v>495</v>
      </c>
      <c r="D314" s="238" t="s">
        <v>496</v>
      </c>
      <c r="E314" s="239" t="s">
        <v>325</v>
      </c>
      <c r="F314" s="239" t="s">
        <v>497</v>
      </c>
      <c r="G314" s="237" t="s">
        <v>177</v>
      </c>
      <c r="H314" s="240">
        <v>100100000</v>
      </c>
      <c r="I314" s="241">
        <v>159245130.475</v>
      </c>
      <c r="J314" s="241">
        <v>143373645.66</v>
      </c>
      <c r="K314" s="241">
        <v>1822095.48</v>
      </c>
      <c r="L314" s="241">
        <v>150158434.611</v>
      </c>
      <c r="M314" s="241">
        <v>10844591769.007</v>
      </c>
      <c r="N314" s="241">
        <v>12228901311.062</v>
      </c>
      <c r="O314" s="241">
        <v>96737232.03</v>
      </c>
      <c r="P314" s="237" t="s">
        <v>1023</v>
      </c>
      <c r="Q314" s="237" t="s">
        <v>1024</v>
      </c>
      <c r="R314" s="237" t="s">
        <v>405</v>
      </c>
      <c r="S314" s="21" t="s">
        <v>740</v>
      </c>
      <c r="T314" s="21" t="s">
        <v>137</v>
      </c>
    </row>
    <row r="315" spans="1:20" ht="15.75" customHeight="1" outlineLevel="2">
      <c r="A315" s="237" t="s">
        <v>422</v>
      </c>
      <c r="B315" s="237" t="s">
        <v>120</v>
      </c>
      <c r="C315" s="238" t="s">
        <v>501</v>
      </c>
      <c r="D315" s="238" t="s">
        <v>502</v>
      </c>
      <c r="E315" s="239" t="s">
        <v>417</v>
      </c>
      <c r="F315" s="239" t="s">
        <v>503</v>
      </c>
      <c r="G315" s="237" t="s">
        <v>177</v>
      </c>
      <c r="H315" s="240">
        <v>23400000</v>
      </c>
      <c r="I315" s="241" t="s">
        <v>118</v>
      </c>
      <c r="J315" s="241">
        <v>128399346.55</v>
      </c>
      <c r="K315" s="241">
        <v>1615000</v>
      </c>
      <c r="L315" s="241">
        <v>34712145.371</v>
      </c>
      <c r="M315" s="241" t="s">
        <v>118</v>
      </c>
      <c r="N315" s="241">
        <v>2826956748.283</v>
      </c>
      <c r="O315" s="241">
        <v>22362758.84</v>
      </c>
      <c r="P315" s="237" t="s">
        <v>1023</v>
      </c>
      <c r="Q315" s="237" t="s">
        <v>1024</v>
      </c>
      <c r="R315" s="237" t="s">
        <v>405</v>
      </c>
      <c r="S315" s="21" t="s">
        <v>1064</v>
      </c>
      <c r="T315" s="21" t="s">
        <v>137</v>
      </c>
    </row>
    <row r="316" spans="1:20" ht="15.75" customHeight="1" outlineLevel="2">
      <c r="A316" s="237" t="s">
        <v>604</v>
      </c>
      <c r="B316" s="237" t="s">
        <v>120</v>
      </c>
      <c r="C316" s="238" t="s">
        <v>608</v>
      </c>
      <c r="D316" s="238" t="s">
        <v>609</v>
      </c>
      <c r="E316" s="239" t="s">
        <v>610</v>
      </c>
      <c r="F316" s="239" t="s">
        <v>254</v>
      </c>
      <c r="G316" s="237" t="s">
        <v>199</v>
      </c>
      <c r="H316" s="240">
        <v>12523000000</v>
      </c>
      <c r="I316" s="241">
        <v>88477033.192</v>
      </c>
      <c r="J316" s="241">
        <v>2520886098.22</v>
      </c>
      <c r="K316" s="241">
        <v>32074558.78</v>
      </c>
      <c r="L316" s="241">
        <v>66184644.989</v>
      </c>
      <c r="M316" s="241">
        <v>6025285062.315</v>
      </c>
      <c r="N316" s="241">
        <v>5390076781.085</v>
      </c>
      <c r="O316" s="241">
        <v>6351740375</v>
      </c>
      <c r="P316" s="237" t="s">
        <v>1023</v>
      </c>
      <c r="Q316" s="237" t="s">
        <v>1024</v>
      </c>
      <c r="R316" s="237" t="s">
        <v>405</v>
      </c>
      <c r="S316" s="21" t="s">
        <v>957</v>
      </c>
      <c r="T316" s="21" t="s">
        <v>137</v>
      </c>
    </row>
    <row r="317" spans="1:20" ht="15.75" customHeight="1" outlineLevel="2">
      <c r="A317" s="237" t="s">
        <v>1037</v>
      </c>
      <c r="B317" s="237" t="s">
        <v>671</v>
      </c>
      <c r="C317" s="238">
        <v>10459</v>
      </c>
      <c r="D317" s="238" t="s">
        <v>832</v>
      </c>
      <c r="E317" s="239" t="s">
        <v>831</v>
      </c>
      <c r="F317" s="239" t="s">
        <v>123</v>
      </c>
      <c r="G317" s="237" t="s">
        <v>199</v>
      </c>
      <c r="H317" s="240">
        <v>5165000000</v>
      </c>
      <c r="I317" s="241">
        <v>45956854.771</v>
      </c>
      <c r="J317" s="241">
        <v>2413468259.028</v>
      </c>
      <c r="K317" s="241">
        <v>29794477.13</v>
      </c>
      <c r="L317" s="241">
        <v>21309054.929</v>
      </c>
      <c r="M317" s="241">
        <v>3129661343.464</v>
      </c>
      <c r="N317" s="241">
        <v>1735409205.799</v>
      </c>
      <c r="O317" s="241">
        <v>2045030000</v>
      </c>
      <c r="P317" s="237" t="s">
        <v>1023</v>
      </c>
      <c r="Q317" s="237" t="s">
        <v>1024</v>
      </c>
      <c r="R317" s="237" t="s">
        <v>405</v>
      </c>
      <c r="S317" s="21" t="s">
        <v>957</v>
      </c>
      <c r="T317" s="21" t="s">
        <v>137</v>
      </c>
    </row>
    <row r="318" spans="1:20" ht="15.75" customHeight="1" outlineLevel="2">
      <c r="A318" s="237" t="s">
        <v>1037</v>
      </c>
      <c r="B318" s="237" t="s">
        <v>671</v>
      </c>
      <c r="C318" s="238">
        <v>10469</v>
      </c>
      <c r="D318" s="238" t="s">
        <v>843</v>
      </c>
      <c r="E318" s="239" t="s">
        <v>844</v>
      </c>
      <c r="F318" s="239" t="s">
        <v>282</v>
      </c>
      <c r="G318" s="237" t="s">
        <v>199</v>
      </c>
      <c r="H318" s="240">
        <v>4442000000</v>
      </c>
      <c r="I318" s="241" t="s">
        <v>118</v>
      </c>
      <c r="J318" s="241" t="s">
        <v>118</v>
      </c>
      <c r="K318" s="241" t="s">
        <v>118</v>
      </c>
      <c r="L318" s="241">
        <v>46285297.523</v>
      </c>
      <c r="M318" s="241" t="s">
        <v>118</v>
      </c>
      <c r="N318" s="241">
        <v>3769474135.91</v>
      </c>
      <c r="O318" s="241">
        <v>4442000000</v>
      </c>
      <c r="P318" s="237" t="s">
        <v>1023</v>
      </c>
      <c r="Q318" s="237" t="s">
        <v>1024</v>
      </c>
      <c r="R318" s="237" t="s">
        <v>405</v>
      </c>
      <c r="S318" s="21" t="s">
        <v>957</v>
      </c>
      <c r="T318" s="21" t="s">
        <v>137</v>
      </c>
    </row>
    <row r="319" spans="1:20" ht="15.75" customHeight="1" outlineLevel="2">
      <c r="A319" s="237" t="s">
        <v>903</v>
      </c>
      <c r="B319" s="237" t="s">
        <v>671</v>
      </c>
      <c r="C319" s="238">
        <v>47827</v>
      </c>
      <c r="D319" s="238" t="s">
        <v>1180</v>
      </c>
      <c r="E319" s="239" t="s">
        <v>1181</v>
      </c>
      <c r="F319" s="239" t="s">
        <v>1182</v>
      </c>
      <c r="G319" s="237" t="s">
        <v>119</v>
      </c>
      <c r="H319" s="240">
        <v>1529000</v>
      </c>
      <c r="I319" s="241">
        <v>1529000</v>
      </c>
      <c r="J319" s="241" t="s">
        <v>118</v>
      </c>
      <c r="K319" s="241" t="s">
        <v>118</v>
      </c>
      <c r="L319" s="241">
        <v>1529000</v>
      </c>
      <c r="M319" s="241">
        <f>SUM(L319*68.09999)</f>
        <v>104124884.71000001</v>
      </c>
      <c r="N319" s="241">
        <f>SUM(L319*81.43999)</f>
        <v>124521744.71</v>
      </c>
      <c r="O319" s="241">
        <v>1529000</v>
      </c>
      <c r="P319" s="237" t="s">
        <v>1023</v>
      </c>
      <c r="Q319" s="237" t="s">
        <v>1024</v>
      </c>
      <c r="R319" s="237" t="s">
        <v>405</v>
      </c>
      <c r="S319" s="21" t="s">
        <v>1097</v>
      </c>
      <c r="T319" s="21" t="s">
        <v>137</v>
      </c>
    </row>
    <row r="320" spans="1:20" ht="15.75" customHeight="1" outlineLevel="1">
      <c r="A320" s="237"/>
      <c r="B320" s="237"/>
      <c r="C320" s="238"/>
      <c r="D320" s="238"/>
      <c r="E320" s="239"/>
      <c r="F320" s="239"/>
      <c r="G320" s="237"/>
      <c r="H320" s="240"/>
      <c r="I320" s="241">
        <f aca="true" t="shared" si="18" ref="I320:O320">SUBTOTAL(9,I312:I319)</f>
        <v>332837291.26900005</v>
      </c>
      <c r="J320" s="241">
        <f t="shared" si="18"/>
        <v>7225468768.518</v>
      </c>
      <c r="K320" s="241">
        <f t="shared" si="18"/>
        <v>91084365.35</v>
      </c>
      <c r="L320" s="241">
        <f t="shared" si="18"/>
        <v>324303927.159</v>
      </c>
      <c r="M320" s="241">
        <f t="shared" si="18"/>
        <v>22666216157.344997</v>
      </c>
      <c r="N320" s="241">
        <f t="shared" si="18"/>
        <v>26411308365.278</v>
      </c>
      <c r="O320" s="241">
        <f t="shared" si="18"/>
        <v>13067468839.029999</v>
      </c>
      <c r="P320" s="237"/>
      <c r="Q320" s="237"/>
      <c r="R320" s="243" t="s">
        <v>1212</v>
      </c>
      <c r="S320" s="21"/>
      <c r="T320" s="21"/>
    </row>
    <row r="321" spans="1:20" ht="15.75" customHeight="1" outlineLevel="2">
      <c r="A321" s="237" t="s">
        <v>689</v>
      </c>
      <c r="B321" s="237" t="s">
        <v>671</v>
      </c>
      <c r="C321" s="238">
        <v>10031</v>
      </c>
      <c r="D321" s="238" t="s">
        <v>703</v>
      </c>
      <c r="E321" s="239" t="s">
        <v>704</v>
      </c>
      <c r="F321" s="239" t="s">
        <v>705</v>
      </c>
      <c r="G321" s="237" t="s">
        <v>690</v>
      </c>
      <c r="H321" s="240">
        <v>6700000</v>
      </c>
      <c r="I321" s="241" t="s">
        <v>118</v>
      </c>
      <c r="J321" s="241" t="s">
        <v>118</v>
      </c>
      <c r="K321" s="241" t="s">
        <v>118</v>
      </c>
      <c r="L321" s="241">
        <v>5808157.427</v>
      </c>
      <c r="M321" s="241" t="s">
        <v>118</v>
      </c>
      <c r="N321" s="241">
        <v>473016278.83</v>
      </c>
      <c r="O321" s="241">
        <v>6700000</v>
      </c>
      <c r="P321" s="237" t="s">
        <v>1023</v>
      </c>
      <c r="Q321" s="237" t="s">
        <v>1024</v>
      </c>
      <c r="R321" s="237" t="s">
        <v>740</v>
      </c>
      <c r="S321" s="21" t="s">
        <v>1097</v>
      </c>
      <c r="T321" s="21" t="s">
        <v>137</v>
      </c>
    </row>
    <row r="322" spans="1:20" ht="15.75" customHeight="1" outlineLevel="2">
      <c r="A322" s="237" t="s">
        <v>160</v>
      </c>
      <c r="B322" s="237" t="s">
        <v>671</v>
      </c>
      <c r="C322" s="238" t="s">
        <v>737</v>
      </c>
      <c r="D322" s="238" t="s">
        <v>738</v>
      </c>
      <c r="E322" s="239" t="s">
        <v>739</v>
      </c>
      <c r="F322" s="239" t="s">
        <v>1167</v>
      </c>
      <c r="G322" s="237" t="s">
        <v>147</v>
      </c>
      <c r="H322" s="240">
        <v>2000000</v>
      </c>
      <c r="I322" s="241">
        <v>3142799.984</v>
      </c>
      <c r="J322" s="241" t="s">
        <v>118</v>
      </c>
      <c r="K322" s="241" t="s">
        <v>118</v>
      </c>
      <c r="L322" s="241">
        <v>2824599.995</v>
      </c>
      <c r="M322" s="241">
        <v>214024647.032</v>
      </c>
      <c r="N322" s="241">
        <v>230035393.424</v>
      </c>
      <c r="O322" s="241">
        <v>2000000</v>
      </c>
      <c r="P322" s="237" t="s">
        <v>1023</v>
      </c>
      <c r="Q322" s="237" t="s">
        <v>1024</v>
      </c>
      <c r="R322" s="237" t="s">
        <v>740</v>
      </c>
      <c r="S322" s="21" t="s">
        <v>299</v>
      </c>
      <c r="T322" s="21" t="s">
        <v>137</v>
      </c>
    </row>
    <row r="323" spans="1:20" ht="15.75" customHeight="1" outlineLevel="2">
      <c r="A323" s="237" t="s">
        <v>994</v>
      </c>
      <c r="B323" s="237" t="s">
        <v>671</v>
      </c>
      <c r="C323" s="238" t="s">
        <v>1000</v>
      </c>
      <c r="D323" s="238" t="s">
        <v>1001</v>
      </c>
      <c r="E323" s="239" t="s">
        <v>997</v>
      </c>
      <c r="F323" s="239" t="s">
        <v>123</v>
      </c>
      <c r="G323" s="237" t="s">
        <v>119</v>
      </c>
      <c r="H323" s="240">
        <v>12000000</v>
      </c>
      <c r="I323" s="241">
        <v>7925000</v>
      </c>
      <c r="J323" s="241">
        <v>139699818.323</v>
      </c>
      <c r="K323" s="241">
        <v>1736000</v>
      </c>
      <c r="L323" s="241">
        <v>6189000</v>
      </c>
      <c r="M323" s="241">
        <v>539692419.561</v>
      </c>
      <c r="N323" s="241">
        <v>504032093.901</v>
      </c>
      <c r="O323" s="241">
        <v>6189000</v>
      </c>
      <c r="P323" s="237" t="s">
        <v>1023</v>
      </c>
      <c r="Q323" s="237" t="s">
        <v>1024</v>
      </c>
      <c r="R323" s="237" t="s">
        <v>740</v>
      </c>
      <c r="S323" s="21" t="s">
        <v>702</v>
      </c>
      <c r="T323" s="21" t="s">
        <v>137</v>
      </c>
    </row>
    <row r="324" spans="1:20" ht="15.75" customHeight="1" outlineLevel="1">
      <c r="A324" s="237"/>
      <c r="B324" s="237"/>
      <c r="C324" s="238"/>
      <c r="D324" s="238"/>
      <c r="E324" s="239"/>
      <c r="F324" s="239"/>
      <c r="G324" s="237"/>
      <c r="H324" s="240"/>
      <c r="I324" s="241">
        <f aca="true" t="shared" si="19" ref="I324:O324">SUBTOTAL(9,I321:I323)</f>
        <v>11067799.984000001</v>
      </c>
      <c r="J324" s="241">
        <f t="shared" si="19"/>
        <v>139699818.323</v>
      </c>
      <c r="K324" s="241">
        <f t="shared" si="19"/>
        <v>1736000</v>
      </c>
      <c r="L324" s="241">
        <f t="shared" si="19"/>
        <v>14821757.422</v>
      </c>
      <c r="M324" s="241">
        <f t="shared" si="19"/>
        <v>753717066.5929999</v>
      </c>
      <c r="N324" s="241">
        <f t="shared" si="19"/>
        <v>1207083766.155</v>
      </c>
      <c r="O324" s="241">
        <f t="shared" si="19"/>
        <v>14889000</v>
      </c>
      <c r="P324" s="237"/>
      <c r="Q324" s="237"/>
      <c r="R324" s="243" t="s">
        <v>1147</v>
      </c>
      <c r="S324" s="21"/>
      <c r="T324" s="21"/>
    </row>
    <row r="325" spans="1:20" ht="15.75" customHeight="1">
      <c r="A325" s="237"/>
      <c r="B325" s="237"/>
      <c r="C325" s="238"/>
      <c r="D325" s="238"/>
      <c r="E325" s="239"/>
      <c r="F325" s="239"/>
      <c r="G325" s="237"/>
      <c r="H325" s="240"/>
      <c r="I325" s="241">
        <f aca="true" t="shared" si="20" ref="I325:O325">SUBTOTAL(9,I3:I323)</f>
        <v>8007594103.731002</v>
      </c>
      <c r="J325" s="241">
        <f t="shared" si="20"/>
        <v>371980816052.7808</v>
      </c>
      <c r="K325" s="241">
        <f t="shared" si="20"/>
        <v>4663442292.108265</v>
      </c>
      <c r="L325" s="241">
        <f t="shared" si="20"/>
        <v>9541408457.109009</v>
      </c>
      <c r="M325" s="241">
        <f t="shared" si="20"/>
        <v>545317077187.2361</v>
      </c>
      <c r="N325" s="241">
        <f t="shared" si="20"/>
        <v>777052202846.0272</v>
      </c>
      <c r="O325" s="241">
        <f t="shared" si="20"/>
        <v>211256175480.70605</v>
      </c>
      <c r="P325" s="237"/>
      <c r="Q325" s="237"/>
      <c r="R325" s="243" t="s">
        <v>1030</v>
      </c>
      <c r="S325" s="21"/>
      <c r="T325" s="21"/>
    </row>
  </sheetData>
  <sheetProtection/>
  <conditionalFormatting sqref="M2:O2 I2 K2">
    <cfRule type="cellIs" priority="1" dxfId="0" operator="lessThan" stopIfTrue="1">
      <formula>0</formula>
    </cfRule>
  </conditionalFormatting>
  <printOptions gridLines="1" horizontalCentered="1"/>
  <pageMargins left="0.21" right="0.2" top="0.34" bottom="0.39" header="0.17" footer="0.17"/>
  <pageSetup firstPageNumber="25" useFirstPageNumber="1" horizontalDpi="600" verticalDpi="600" orientation="landscape" paperSize="9" scale="72" r:id="rId1"/>
  <headerFooter alignWithMargins="0">
    <oddFooter>&amp;L&amp;Z&amp;F&amp;A&amp;R&amp;P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360"/>
  <sheetViews>
    <sheetView zoomScalePageLayoutView="0" workbookViewId="0" topLeftCell="A344">
      <selection activeCell="A1" sqref="A1:S360"/>
    </sheetView>
  </sheetViews>
  <sheetFormatPr defaultColWidth="9.140625" defaultRowHeight="12.75" outlineLevelRow="2"/>
  <cols>
    <col min="1" max="1" width="12.28125" style="1" customWidth="1"/>
    <col min="2" max="2" width="9.7109375" style="35" customWidth="1"/>
    <col min="3" max="3" width="15.421875" style="35" customWidth="1"/>
    <col min="4" max="4" width="38.8515625" style="40" customWidth="1"/>
    <col min="5" max="5" width="9.57421875" style="3" customWidth="1"/>
    <col min="6" max="6" width="8.421875" style="2" customWidth="1"/>
    <col min="7" max="7" width="4.7109375" style="4" customWidth="1"/>
    <col min="8" max="8" width="13.8515625" style="4" customWidth="1"/>
    <col min="9" max="9" width="0.2890625" style="4" customWidth="1"/>
    <col min="10" max="10" width="14.421875" style="149" customWidth="1"/>
    <col min="11" max="11" width="15.8515625" style="48" hidden="1" customWidth="1"/>
    <col min="12" max="12" width="16.421875" style="48" hidden="1" customWidth="1"/>
    <col min="13" max="13" width="14.57421875" style="48" customWidth="1"/>
    <col min="14" max="14" width="23.8515625" style="0" hidden="1" customWidth="1"/>
    <col min="15" max="15" width="24.140625" style="1" hidden="1" customWidth="1"/>
    <col min="16" max="16" width="21.7109375" style="1" hidden="1" customWidth="1"/>
    <col min="17" max="17" width="42.28125" style="1" hidden="1" customWidth="1"/>
    <col min="18" max="18" width="50.8515625" style="1" hidden="1" customWidth="1"/>
    <col min="19" max="19" width="22.8515625" style="18" customWidth="1"/>
    <col min="20" max="20" width="17.7109375" style="0" hidden="1" customWidth="1"/>
  </cols>
  <sheetData>
    <row r="1" spans="1:19" s="30" customFormat="1" ht="20.25">
      <c r="A1" s="181" t="s">
        <v>1027</v>
      </c>
      <c r="B1" s="32"/>
      <c r="C1" s="32"/>
      <c r="D1" s="32"/>
      <c r="E1" s="32"/>
      <c r="F1" s="32"/>
      <c r="G1" s="32"/>
      <c r="H1" s="32"/>
      <c r="I1" s="32"/>
      <c r="J1" s="146"/>
      <c r="K1" s="146"/>
      <c r="L1" s="146"/>
      <c r="M1" s="146"/>
      <c r="N1" s="32"/>
      <c r="O1" s="33"/>
      <c r="P1" s="34"/>
      <c r="Q1" s="34"/>
      <c r="R1" s="34"/>
      <c r="S1" s="144"/>
    </row>
    <row r="2" spans="1:20" s="39" customFormat="1" ht="84" customHeight="1">
      <c r="A2" s="36" t="s">
        <v>1002</v>
      </c>
      <c r="B2" s="36" t="s">
        <v>1003</v>
      </c>
      <c r="C2" s="36" t="s">
        <v>1004</v>
      </c>
      <c r="D2" s="16" t="s">
        <v>1005</v>
      </c>
      <c r="E2" s="37" t="s">
        <v>1006</v>
      </c>
      <c r="F2" s="16" t="s">
        <v>1007</v>
      </c>
      <c r="G2" s="38" t="s">
        <v>1008</v>
      </c>
      <c r="H2" s="16" t="s">
        <v>1009</v>
      </c>
      <c r="I2" s="16" t="s">
        <v>1077</v>
      </c>
      <c r="J2" s="147" t="s">
        <v>1261</v>
      </c>
      <c r="K2" s="147" t="s">
        <v>1011</v>
      </c>
      <c r="L2" s="147" t="s">
        <v>1012</v>
      </c>
      <c r="M2" s="147" t="s">
        <v>24</v>
      </c>
      <c r="N2" s="16" t="s">
        <v>1013</v>
      </c>
      <c r="O2" s="16" t="s">
        <v>1014</v>
      </c>
      <c r="P2" s="16" t="s">
        <v>1015</v>
      </c>
      <c r="Q2" s="16" t="s">
        <v>117</v>
      </c>
      <c r="R2" s="16" t="s">
        <v>1016</v>
      </c>
      <c r="S2" s="16" t="s">
        <v>1017</v>
      </c>
      <c r="T2" s="16" t="s">
        <v>1018</v>
      </c>
    </row>
    <row r="3" spans="1:20" s="227" customFormat="1" ht="12" customHeight="1" outlineLevel="2">
      <c r="A3" s="219" t="s">
        <v>180</v>
      </c>
      <c r="B3" s="219" t="s">
        <v>671</v>
      </c>
      <c r="C3" s="220" t="s">
        <v>672</v>
      </c>
      <c r="D3" s="219" t="s">
        <v>673</v>
      </c>
      <c r="E3" s="221" t="s">
        <v>291</v>
      </c>
      <c r="F3" s="221" t="s">
        <v>123</v>
      </c>
      <c r="G3" s="219" t="s">
        <v>119</v>
      </c>
      <c r="H3" s="222">
        <v>5000000</v>
      </c>
      <c r="I3" s="222">
        <v>2500000</v>
      </c>
      <c r="J3" s="223" t="s">
        <v>118</v>
      </c>
      <c r="K3" s="223">
        <v>2500000</v>
      </c>
      <c r="L3" s="223">
        <v>170249974.625</v>
      </c>
      <c r="M3" s="223" t="s">
        <v>118</v>
      </c>
      <c r="N3" s="222">
        <v>203599973.3</v>
      </c>
      <c r="O3" s="222">
        <v>2500000</v>
      </c>
      <c r="P3" s="224" t="s">
        <v>1020</v>
      </c>
      <c r="Q3" s="225" t="s">
        <v>273</v>
      </c>
      <c r="R3" s="225" t="s">
        <v>273</v>
      </c>
      <c r="S3" s="225" t="s">
        <v>261</v>
      </c>
      <c r="T3" s="226" t="s">
        <v>137</v>
      </c>
    </row>
    <row r="4" spans="1:20" s="227" customFormat="1" ht="12" customHeight="1" outlineLevel="2">
      <c r="A4" s="219" t="s">
        <v>180</v>
      </c>
      <c r="B4" s="219" t="s">
        <v>120</v>
      </c>
      <c r="C4" s="220" t="s">
        <v>292</v>
      </c>
      <c r="D4" s="219" t="s">
        <v>293</v>
      </c>
      <c r="E4" s="221" t="s">
        <v>291</v>
      </c>
      <c r="F4" s="221" t="s">
        <v>123</v>
      </c>
      <c r="G4" s="219" t="s">
        <v>177</v>
      </c>
      <c r="H4" s="222">
        <v>45056000</v>
      </c>
      <c r="I4" s="222">
        <v>47906084.561</v>
      </c>
      <c r="J4" s="223">
        <v>0</v>
      </c>
      <c r="K4" s="223">
        <v>45728696.086</v>
      </c>
      <c r="L4" s="223">
        <v>3262403872.329</v>
      </c>
      <c r="M4" s="223">
        <v>0</v>
      </c>
      <c r="N4" s="222">
        <v>3724144520.821</v>
      </c>
      <c r="O4" s="222">
        <v>29460000</v>
      </c>
      <c r="P4" s="224" t="s">
        <v>1020</v>
      </c>
      <c r="Q4" s="225" t="s">
        <v>273</v>
      </c>
      <c r="R4" s="225" t="s">
        <v>273</v>
      </c>
      <c r="S4" s="225" t="s">
        <v>261</v>
      </c>
      <c r="T4" s="226" t="s">
        <v>137</v>
      </c>
    </row>
    <row r="5" spans="1:20" s="227" customFormat="1" ht="12" customHeight="1" outlineLevel="2">
      <c r="A5" s="219" t="s">
        <v>180</v>
      </c>
      <c r="B5" s="219" t="s">
        <v>120</v>
      </c>
      <c r="C5" s="220" t="s">
        <v>289</v>
      </c>
      <c r="D5" s="219" t="s">
        <v>290</v>
      </c>
      <c r="E5" s="221" t="s">
        <v>291</v>
      </c>
      <c r="F5" s="221" t="s">
        <v>123</v>
      </c>
      <c r="G5" s="219" t="s">
        <v>119</v>
      </c>
      <c r="H5" s="222">
        <v>130000000</v>
      </c>
      <c r="I5" s="222">
        <v>20000000</v>
      </c>
      <c r="J5" s="223">
        <v>0</v>
      </c>
      <c r="K5" s="223">
        <v>20000000</v>
      </c>
      <c r="L5" s="223">
        <v>1361999797</v>
      </c>
      <c r="M5" s="223">
        <v>0</v>
      </c>
      <c r="N5" s="222">
        <v>1628799786.4</v>
      </c>
      <c r="O5" s="222">
        <v>20000000</v>
      </c>
      <c r="P5" s="224" t="s">
        <v>1020</v>
      </c>
      <c r="Q5" s="225" t="s">
        <v>273</v>
      </c>
      <c r="R5" s="225" t="s">
        <v>273</v>
      </c>
      <c r="S5" s="225" t="s">
        <v>261</v>
      </c>
      <c r="T5" s="226" t="s">
        <v>182</v>
      </c>
    </row>
    <row r="6" spans="1:20" s="227" customFormat="1" ht="12" customHeight="1" outlineLevel="2">
      <c r="A6" s="219" t="s">
        <v>180</v>
      </c>
      <c r="B6" s="219" t="s">
        <v>120</v>
      </c>
      <c r="C6" s="220" t="s">
        <v>379</v>
      </c>
      <c r="D6" s="219" t="s">
        <v>380</v>
      </c>
      <c r="E6" s="221" t="s">
        <v>381</v>
      </c>
      <c r="F6" s="221" t="s">
        <v>135</v>
      </c>
      <c r="G6" s="219" t="s">
        <v>119</v>
      </c>
      <c r="H6" s="222">
        <v>45000000</v>
      </c>
      <c r="I6" s="222" t="s">
        <v>118</v>
      </c>
      <c r="J6" s="223">
        <v>0</v>
      </c>
      <c r="K6" s="223">
        <v>45000000</v>
      </c>
      <c r="L6" s="223" t="s">
        <v>118</v>
      </c>
      <c r="M6" s="223">
        <v>0</v>
      </c>
      <c r="N6" s="222">
        <v>3664799519.4</v>
      </c>
      <c r="O6" s="222">
        <v>45000000</v>
      </c>
      <c r="P6" s="224" t="s">
        <v>1020</v>
      </c>
      <c r="Q6" s="225" t="s">
        <v>273</v>
      </c>
      <c r="R6" s="225" t="s">
        <v>273</v>
      </c>
      <c r="S6" s="225" t="s">
        <v>261</v>
      </c>
      <c r="T6" s="226" t="s">
        <v>182</v>
      </c>
    </row>
    <row r="7" spans="1:20" s="227" customFormat="1" ht="12" customHeight="1" outlineLevel="2">
      <c r="A7" s="219" t="s">
        <v>180</v>
      </c>
      <c r="B7" s="219" t="s">
        <v>120</v>
      </c>
      <c r="C7" s="220" t="s">
        <v>382</v>
      </c>
      <c r="D7" s="219" t="s">
        <v>383</v>
      </c>
      <c r="E7" s="221" t="s">
        <v>381</v>
      </c>
      <c r="F7" s="221" t="s">
        <v>135</v>
      </c>
      <c r="G7" s="219" t="s">
        <v>177</v>
      </c>
      <c r="H7" s="222">
        <v>36955000</v>
      </c>
      <c r="I7" s="222" t="s">
        <v>118</v>
      </c>
      <c r="J7" s="223">
        <v>0</v>
      </c>
      <c r="K7" s="223">
        <v>57362660.008</v>
      </c>
      <c r="L7" s="223" t="s">
        <v>118</v>
      </c>
      <c r="M7" s="223">
        <v>0</v>
      </c>
      <c r="N7" s="222">
        <v>4671614418.43</v>
      </c>
      <c r="O7" s="222">
        <v>36955000</v>
      </c>
      <c r="P7" s="224" t="s">
        <v>1020</v>
      </c>
      <c r="Q7" s="225" t="s">
        <v>273</v>
      </c>
      <c r="R7" s="225" t="s">
        <v>273</v>
      </c>
      <c r="S7" s="225" t="s">
        <v>261</v>
      </c>
      <c r="T7" s="226" t="s">
        <v>182</v>
      </c>
    </row>
    <row r="8" spans="1:20" s="227" customFormat="1" ht="12" customHeight="1" outlineLevel="2">
      <c r="A8" s="219" t="s">
        <v>180</v>
      </c>
      <c r="B8" s="219" t="s">
        <v>120</v>
      </c>
      <c r="C8" s="220" t="s">
        <v>258</v>
      </c>
      <c r="D8" s="219" t="s">
        <v>259</v>
      </c>
      <c r="E8" s="221" t="s">
        <v>260</v>
      </c>
      <c r="F8" s="221" t="s">
        <v>186</v>
      </c>
      <c r="G8" s="219" t="s">
        <v>177</v>
      </c>
      <c r="H8" s="222">
        <v>345766.53</v>
      </c>
      <c r="I8" s="222">
        <v>33325.614</v>
      </c>
      <c r="J8" s="223">
        <v>33628.28</v>
      </c>
      <c r="K8" s="223" t="s">
        <v>118</v>
      </c>
      <c r="L8" s="223">
        <v>2269473.955</v>
      </c>
      <c r="M8" s="223">
        <v>2384749.01</v>
      </c>
      <c r="N8" s="222" t="s">
        <v>118</v>
      </c>
      <c r="O8" s="222"/>
      <c r="P8" s="224" t="s">
        <v>1023</v>
      </c>
      <c r="Q8" s="225" t="s">
        <v>1024</v>
      </c>
      <c r="R8" s="225" t="s">
        <v>206</v>
      </c>
      <c r="S8" s="225" t="s">
        <v>261</v>
      </c>
      <c r="T8" s="226" t="s">
        <v>182</v>
      </c>
    </row>
    <row r="9" spans="1:20" s="227" customFormat="1" ht="12" customHeight="1" outlineLevel="2">
      <c r="A9" s="219" t="s">
        <v>180</v>
      </c>
      <c r="B9" s="219" t="s">
        <v>120</v>
      </c>
      <c r="C9" s="220" t="s">
        <v>262</v>
      </c>
      <c r="D9" s="219" t="s">
        <v>263</v>
      </c>
      <c r="E9" s="221" t="s">
        <v>264</v>
      </c>
      <c r="F9" s="221" t="s">
        <v>265</v>
      </c>
      <c r="G9" s="219" t="s">
        <v>177</v>
      </c>
      <c r="H9" s="222">
        <v>10864000</v>
      </c>
      <c r="I9" s="222">
        <v>13290981.054</v>
      </c>
      <c r="J9" s="223">
        <v>20124.65</v>
      </c>
      <c r="K9" s="223">
        <v>12666711.179</v>
      </c>
      <c r="L9" s="223">
        <v>905115674.841</v>
      </c>
      <c r="M9" s="223">
        <v>1630096.51</v>
      </c>
      <c r="N9" s="222">
        <v>1031576823.174</v>
      </c>
      <c r="O9" s="222">
        <v>8160331.33</v>
      </c>
      <c r="P9" s="224" t="s">
        <v>1023</v>
      </c>
      <c r="Q9" s="225" t="s">
        <v>1024</v>
      </c>
      <c r="R9" s="225" t="s">
        <v>216</v>
      </c>
      <c r="S9" s="225" t="s">
        <v>261</v>
      </c>
      <c r="T9" s="226" t="s">
        <v>182</v>
      </c>
    </row>
    <row r="10" spans="1:20" s="227" customFormat="1" ht="12" customHeight="1" outlineLevel="2">
      <c r="A10" s="219" t="s">
        <v>180</v>
      </c>
      <c r="B10" s="219" t="s">
        <v>120</v>
      </c>
      <c r="C10" s="220" t="s">
        <v>294</v>
      </c>
      <c r="D10" s="219" t="s">
        <v>295</v>
      </c>
      <c r="E10" s="221" t="s">
        <v>291</v>
      </c>
      <c r="F10" s="221" t="s">
        <v>254</v>
      </c>
      <c r="G10" s="219" t="s">
        <v>177</v>
      </c>
      <c r="H10" s="222">
        <v>3466000</v>
      </c>
      <c r="I10" s="222">
        <v>5275198.178</v>
      </c>
      <c r="J10" s="223">
        <v>36176.93</v>
      </c>
      <c r="K10" s="223">
        <v>4999732.861</v>
      </c>
      <c r="L10" s="223">
        <v>359240942.357</v>
      </c>
      <c r="M10" s="223">
        <v>2740402.49</v>
      </c>
      <c r="N10" s="222">
        <v>407178190.82</v>
      </c>
      <c r="O10" s="222">
        <v>3221000</v>
      </c>
      <c r="P10" s="224" t="s">
        <v>1023</v>
      </c>
      <c r="Q10" s="225" t="s">
        <v>1024</v>
      </c>
      <c r="R10" s="225" t="s">
        <v>206</v>
      </c>
      <c r="S10" s="225" t="s">
        <v>261</v>
      </c>
      <c r="T10" s="226" t="s">
        <v>182</v>
      </c>
    </row>
    <row r="11" spans="1:20" s="227" customFormat="1" ht="12" customHeight="1" outlineLevel="2">
      <c r="A11" s="219" t="s">
        <v>180</v>
      </c>
      <c r="B11" s="219" t="s">
        <v>120</v>
      </c>
      <c r="C11" s="220" t="s">
        <v>233</v>
      </c>
      <c r="D11" s="219" t="s">
        <v>234</v>
      </c>
      <c r="E11" s="221" t="s">
        <v>231</v>
      </c>
      <c r="F11" s="221" t="s">
        <v>123</v>
      </c>
      <c r="G11" s="219" t="s">
        <v>177</v>
      </c>
      <c r="H11" s="222">
        <v>701000</v>
      </c>
      <c r="I11" s="222">
        <v>869984.903</v>
      </c>
      <c r="J11" s="223">
        <v>63195.64</v>
      </c>
      <c r="K11" s="223">
        <v>769906.085</v>
      </c>
      <c r="L11" s="223">
        <v>59245963.058</v>
      </c>
      <c r="M11" s="223">
        <v>4551935.11</v>
      </c>
      <c r="N11" s="222">
        <v>62701143.324</v>
      </c>
      <c r="O11" s="222">
        <v>496000</v>
      </c>
      <c r="P11" s="224" t="s">
        <v>1023</v>
      </c>
      <c r="Q11" s="225" t="s">
        <v>1024</v>
      </c>
      <c r="R11" s="225" t="s">
        <v>187</v>
      </c>
      <c r="S11" s="225" t="s">
        <v>261</v>
      </c>
      <c r="T11" s="226" t="s">
        <v>182</v>
      </c>
    </row>
    <row r="12" spans="1:20" s="227" customFormat="1" ht="12" customHeight="1" outlineLevel="2">
      <c r="A12" s="219" t="s">
        <v>422</v>
      </c>
      <c r="B12" s="219" t="s">
        <v>120</v>
      </c>
      <c r="C12" s="220" t="s">
        <v>498</v>
      </c>
      <c r="D12" s="219" t="s">
        <v>499</v>
      </c>
      <c r="E12" s="221" t="s">
        <v>500</v>
      </c>
      <c r="F12" s="221" t="s">
        <v>346</v>
      </c>
      <c r="G12" s="219" t="s">
        <v>177</v>
      </c>
      <c r="H12" s="222">
        <v>15800000</v>
      </c>
      <c r="I12" s="222" t="s">
        <v>118</v>
      </c>
      <c r="J12" s="223">
        <v>1924621.17</v>
      </c>
      <c r="K12" s="223">
        <v>22533733.249</v>
      </c>
      <c r="L12" s="223" t="s">
        <v>118</v>
      </c>
      <c r="M12" s="223">
        <v>151566329.95</v>
      </c>
      <c r="N12" s="222">
        <v>1835146995.125</v>
      </c>
      <c r="O12" s="222">
        <v>14517006.57</v>
      </c>
      <c r="P12" s="224" t="s">
        <v>1023</v>
      </c>
      <c r="Q12" s="225" t="s">
        <v>1024</v>
      </c>
      <c r="R12" s="225" t="s">
        <v>191</v>
      </c>
      <c r="S12" s="225" t="s">
        <v>261</v>
      </c>
      <c r="T12" s="226" t="s">
        <v>182</v>
      </c>
    </row>
    <row r="13" spans="1:20" s="227" customFormat="1" ht="12" customHeight="1" outlineLevel="2">
      <c r="A13" s="219" t="s">
        <v>422</v>
      </c>
      <c r="B13" s="219" t="s">
        <v>120</v>
      </c>
      <c r="C13" s="220" t="s">
        <v>50</v>
      </c>
      <c r="D13" s="219" t="s">
        <v>51</v>
      </c>
      <c r="E13" s="221" t="s">
        <v>52</v>
      </c>
      <c r="F13" s="221" t="s">
        <v>224</v>
      </c>
      <c r="G13" s="219" t="s">
        <v>119</v>
      </c>
      <c r="H13" s="222">
        <v>607000</v>
      </c>
      <c r="I13" s="222">
        <v>52155.03</v>
      </c>
      <c r="J13" s="223">
        <v>0</v>
      </c>
      <c r="K13" s="223">
        <v>52155.03</v>
      </c>
      <c r="L13" s="223">
        <v>3551757.014</v>
      </c>
      <c r="M13" s="223">
        <v>0</v>
      </c>
      <c r="N13" s="222">
        <v>4247505.086</v>
      </c>
      <c r="O13" s="222">
        <v>52155.03</v>
      </c>
      <c r="P13" s="224" t="s">
        <v>1023</v>
      </c>
      <c r="Q13" s="225" t="s">
        <v>1024</v>
      </c>
      <c r="R13" s="225" t="s">
        <v>191</v>
      </c>
      <c r="S13" s="225" t="s">
        <v>261</v>
      </c>
      <c r="T13" s="226" t="s">
        <v>182</v>
      </c>
    </row>
    <row r="14" spans="1:20" s="227" customFormat="1" ht="12" customHeight="1" outlineLevel="2">
      <c r="A14" s="219" t="s">
        <v>422</v>
      </c>
      <c r="B14" s="219" t="s">
        <v>120</v>
      </c>
      <c r="C14" s="220" t="s">
        <v>487</v>
      </c>
      <c r="D14" s="219" t="s">
        <v>488</v>
      </c>
      <c r="E14" s="221" t="s">
        <v>489</v>
      </c>
      <c r="F14" s="221" t="s">
        <v>490</v>
      </c>
      <c r="G14" s="219" t="s">
        <v>177</v>
      </c>
      <c r="H14" s="222">
        <v>15100000</v>
      </c>
      <c r="I14" s="222">
        <v>20152376.165</v>
      </c>
      <c r="J14" s="223">
        <v>2671843.46</v>
      </c>
      <c r="K14" s="223">
        <v>16527399.405</v>
      </c>
      <c r="L14" s="223">
        <v>1372376612.26</v>
      </c>
      <c r="M14" s="223">
        <v>210463120.93</v>
      </c>
      <c r="N14" s="222">
        <v>1345991231.057</v>
      </c>
      <c r="O14" s="222">
        <v>10647519.57</v>
      </c>
      <c r="P14" s="224" t="s">
        <v>1023</v>
      </c>
      <c r="Q14" s="225" t="s">
        <v>1024</v>
      </c>
      <c r="R14" s="225" t="s">
        <v>216</v>
      </c>
      <c r="S14" s="225" t="s">
        <v>261</v>
      </c>
      <c r="T14" s="226" t="s">
        <v>182</v>
      </c>
    </row>
    <row r="15" spans="1:20" s="227" customFormat="1" ht="12" customHeight="1" outlineLevel="2">
      <c r="A15" s="219" t="s">
        <v>604</v>
      </c>
      <c r="B15" s="219" t="s">
        <v>120</v>
      </c>
      <c r="C15" s="220" t="s">
        <v>605</v>
      </c>
      <c r="D15" s="219" t="s">
        <v>606</v>
      </c>
      <c r="E15" s="221" t="s">
        <v>607</v>
      </c>
      <c r="F15" s="221" t="s">
        <v>1158</v>
      </c>
      <c r="G15" s="219" t="s">
        <v>199</v>
      </c>
      <c r="H15" s="222">
        <v>3829074991</v>
      </c>
      <c r="I15" s="222">
        <v>27843064.142</v>
      </c>
      <c r="J15" s="223">
        <v>1442087.47</v>
      </c>
      <c r="K15" s="223">
        <v>29820418.6</v>
      </c>
      <c r="L15" s="223">
        <v>1896112385.474</v>
      </c>
      <c r="M15" s="223">
        <v>115488426.35</v>
      </c>
      <c r="N15" s="222">
        <v>2428574572.34</v>
      </c>
      <c r="O15" s="222">
        <v>2861865571</v>
      </c>
      <c r="P15" s="224" t="s">
        <v>1023</v>
      </c>
      <c r="Q15" s="225" t="s">
        <v>1024</v>
      </c>
      <c r="R15" s="225" t="s">
        <v>216</v>
      </c>
      <c r="S15" s="225" t="s">
        <v>261</v>
      </c>
      <c r="T15" s="226" t="s">
        <v>182</v>
      </c>
    </row>
    <row r="16" spans="1:20" s="227" customFormat="1" ht="12" customHeight="1" outlineLevel="2">
      <c r="A16" s="219" t="s">
        <v>903</v>
      </c>
      <c r="B16" s="219" t="s">
        <v>671</v>
      </c>
      <c r="C16" s="220">
        <v>11106</v>
      </c>
      <c r="D16" s="219" t="s">
        <v>906</v>
      </c>
      <c r="E16" s="221" t="s">
        <v>907</v>
      </c>
      <c r="F16" s="221" t="s">
        <v>156</v>
      </c>
      <c r="G16" s="219" t="s">
        <v>119</v>
      </c>
      <c r="H16" s="222">
        <v>5679853.82</v>
      </c>
      <c r="I16" s="222">
        <v>674487</v>
      </c>
      <c r="J16" s="223">
        <v>674487</v>
      </c>
      <c r="K16" s="223" t="s">
        <v>118</v>
      </c>
      <c r="L16" s="223">
        <v>45932557.854</v>
      </c>
      <c r="M16" s="223">
        <v>53453080.053</v>
      </c>
      <c r="N16" s="222" t="s">
        <v>118</v>
      </c>
      <c r="O16" s="222">
        <v>9989929</v>
      </c>
      <c r="P16" s="224" t="s">
        <v>1023</v>
      </c>
      <c r="Q16" s="225" t="s">
        <v>1024</v>
      </c>
      <c r="R16" s="225" t="s">
        <v>187</v>
      </c>
      <c r="S16" s="225" t="s">
        <v>261</v>
      </c>
      <c r="T16" s="226" t="s">
        <v>182</v>
      </c>
    </row>
    <row r="17" spans="1:20" s="227" customFormat="1" ht="12" customHeight="1" outlineLevel="2">
      <c r="A17" s="219" t="s">
        <v>903</v>
      </c>
      <c r="B17" s="219" t="s">
        <v>671</v>
      </c>
      <c r="C17" s="220">
        <v>11123</v>
      </c>
      <c r="D17" s="219" t="s">
        <v>911</v>
      </c>
      <c r="E17" s="221" t="s">
        <v>912</v>
      </c>
      <c r="F17" s="221" t="s">
        <v>156</v>
      </c>
      <c r="G17" s="219" t="s">
        <v>119</v>
      </c>
      <c r="H17" s="222">
        <v>2611157</v>
      </c>
      <c r="I17" s="222">
        <v>120819</v>
      </c>
      <c r="J17" s="223">
        <v>120819</v>
      </c>
      <c r="K17" s="223" t="s">
        <v>118</v>
      </c>
      <c r="L17" s="223">
        <v>8227772.674</v>
      </c>
      <c r="M17" s="223">
        <v>9574903.117</v>
      </c>
      <c r="N17" s="222" t="s">
        <v>118</v>
      </c>
      <c r="O17" s="222"/>
      <c r="P17" s="224" t="s">
        <v>1023</v>
      </c>
      <c r="Q17" s="225" t="s">
        <v>1024</v>
      </c>
      <c r="R17" s="225" t="s">
        <v>206</v>
      </c>
      <c r="S17" s="225" t="s">
        <v>261</v>
      </c>
      <c r="T17" s="226" t="s">
        <v>137</v>
      </c>
    </row>
    <row r="18" spans="1:20" s="227" customFormat="1" ht="12" customHeight="1" outlineLevel="2">
      <c r="A18" s="219" t="s">
        <v>903</v>
      </c>
      <c r="B18" s="219" t="s">
        <v>671</v>
      </c>
      <c r="C18" s="220" t="s">
        <v>1159</v>
      </c>
      <c r="D18" s="219" t="s">
        <v>1160</v>
      </c>
      <c r="E18" s="221" t="s">
        <v>489</v>
      </c>
      <c r="F18" s="221" t="s">
        <v>123</v>
      </c>
      <c r="G18" s="219" t="s">
        <v>119</v>
      </c>
      <c r="H18" s="222">
        <v>2528000</v>
      </c>
      <c r="I18" s="222">
        <v>2144070</v>
      </c>
      <c r="J18" s="223" t="s">
        <v>118</v>
      </c>
      <c r="K18" s="223">
        <v>2144070</v>
      </c>
      <c r="L18" s="223">
        <v>146011145.238</v>
      </c>
      <c r="M18" s="223" t="s">
        <v>118</v>
      </c>
      <c r="N18" s="222">
        <v>174613037.901</v>
      </c>
      <c r="O18" s="222">
        <v>2144070</v>
      </c>
      <c r="P18" s="224" t="s">
        <v>1023</v>
      </c>
      <c r="Q18" s="225" t="s">
        <v>1024</v>
      </c>
      <c r="R18" s="225" t="s">
        <v>191</v>
      </c>
      <c r="S18" s="225" t="s">
        <v>261</v>
      </c>
      <c r="T18" s="226" t="s">
        <v>182</v>
      </c>
    </row>
    <row r="19" spans="1:20" s="227" customFormat="1" ht="12" customHeight="1" outlineLevel="1">
      <c r="A19" s="219"/>
      <c r="B19" s="219"/>
      <c r="C19" s="220"/>
      <c r="D19" s="219"/>
      <c r="E19" s="221"/>
      <c r="F19" s="221"/>
      <c r="G19" s="219"/>
      <c r="H19" s="222"/>
      <c r="I19" s="222"/>
      <c r="J19" s="223">
        <f>SUBTOTAL(9,J3:J18)</f>
        <v>6986983.6</v>
      </c>
      <c r="K19" s="223"/>
      <c r="L19" s="223"/>
      <c r="M19" s="223">
        <f>SUBTOTAL(9,M3:M18)</f>
        <v>551853043.52</v>
      </c>
      <c r="N19" s="222"/>
      <c r="O19" s="222"/>
      <c r="P19" s="224"/>
      <c r="Q19" s="225"/>
      <c r="R19" s="225"/>
      <c r="S19" s="228" t="s">
        <v>1103</v>
      </c>
      <c r="T19" s="226"/>
    </row>
    <row r="20" spans="1:20" s="227" customFormat="1" ht="12" customHeight="1" outlineLevel="2">
      <c r="A20" s="219" t="s">
        <v>851</v>
      </c>
      <c r="B20" s="219" t="s">
        <v>671</v>
      </c>
      <c r="C20" s="220" t="s">
        <v>852</v>
      </c>
      <c r="D20" s="219" t="s">
        <v>853</v>
      </c>
      <c r="E20" s="221" t="s">
        <v>854</v>
      </c>
      <c r="F20" s="221" t="s">
        <v>1193</v>
      </c>
      <c r="G20" s="219" t="s">
        <v>119</v>
      </c>
      <c r="H20" s="222">
        <v>27500000</v>
      </c>
      <c r="I20" s="222">
        <v>27500000</v>
      </c>
      <c r="J20" s="223" t="s">
        <v>118</v>
      </c>
      <c r="K20" s="223">
        <v>27500000</v>
      </c>
      <c r="L20" s="223">
        <v>1872749720.875</v>
      </c>
      <c r="M20" s="223" t="s">
        <v>118</v>
      </c>
      <c r="N20" s="222">
        <v>2239599706.3</v>
      </c>
      <c r="O20" s="222">
        <v>27500000</v>
      </c>
      <c r="P20" s="224" t="s">
        <v>1023</v>
      </c>
      <c r="Q20" s="225" t="s">
        <v>1024</v>
      </c>
      <c r="R20" s="225" t="s">
        <v>124</v>
      </c>
      <c r="S20" s="225" t="s">
        <v>856</v>
      </c>
      <c r="T20" s="226" t="s">
        <v>182</v>
      </c>
    </row>
    <row r="21" spans="1:20" s="227" customFormat="1" ht="12" customHeight="1" outlineLevel="2">
      <c r="A21" s="219" t="s">
        <v>851</v>
      </c>
      <c r="B21" s="219" t="s">
        <v>671</v>
      </c>
      <c r="C21" s="220" t="s">
        <v>857</v>
      </c>
      <c r="D21" s="219" t="s">
        <v>858</v>
      </c>
      <c r="E21" s="221" t="s">
        <v>854</v>
      </c>
      <c r="F21" s="221" t="s">
        <v>1194</v>
      </c>
      <c r="G21" s="219" t="s">
        <v>119</v>
      </c>
      <c r="H21" s="222">
        <v>17500000</v>
      </c>
      <c r="I21" s="222">
        <v>17500000</v>
      </c>
      <c r="J21" s="223" t="s">
        <v>118</v>
      </c>
      <c r="K21" s="223">
        <v>17500000</v>
      </c>
      <c r="L21" s="223">
        <v>1191749822.375</v>
      </c>
      <c r="M21" s="223" t="s">
        <v>118</v>
      </c>
      <c r="N21" s="222">
        <v>1425199813.1</v>
      </c>
      <c r="O21" s="222">
        <v>17500000</v>
      </c>
      <c r="P21" s="224" t="s">
        <v>1023</v>
      </c>
      <c r="Q21" s="225" t="s">
        <v>1024</v>
      </c>
      <c r="R21" s="225" t="s">
        <v>124</v>
      </c>
      <c r="S21" s="225" t="s">
        <v>856</v>
      </c>
      <c r="T21" s="226" t="s">
        <v>182</v>
      </c>
    </row>
    <row r="22" spans="1:20" s="227" customFormat="1" ht="12" customHeight="1" outlineLevel="1">
      <c r="A22" s="219"/>
      <c r="B22" s="219"/>
      <c r="C22" s="220"/>
      <c r="D22" s="219"/>
      <c r="E22" s="221"/>
      <c r="F22" s="221"/>
      <c r="G22" s="219"/>
      <c r="H22" s="222"/>
      <c r="I22" s="222"/>
      <c r="J22" s="223">
        <f>SUBTOTAL(9,J20:J21)</f>
        <v>0</v>
      </c>
      <c r="K22" s="223"/>
      <c r="L22" s="223"/>
      <c r="M22" s="223">
        <f>SUBTOTAL(9,M20:M21)</f>
        <v>0</v>
      </c>
      <c r="N22" s="222"/>
      <c r="O22" s="222"/>
      <c r="P22" s="224"/>
      <c r="Q22" s="225"/>
      <c r="R22" s="225"/>
      <c r="S22" s="229" t="s">
        <v>1104</v>
      </c>
      <c r="T22" s="226"/>
    </row>
    <row r="23" spans="1:20" s="227" customFormat="1" ht="12" customHeight="1" outlineLevel="2">
      <c r="A23" s="219" t="s">
        <v>689</v>
      </c>
      <c r="B23" s="219" t="s">
        <v>671</v>
      </c>
      <c r="C23" s="220" t="s">
        <v>692</v>
      </c>
      <c r="D23" s="219" t="s">
        <v>693</v>
      </c>
      <c r="E23" s="221" t="s">
        <v>694</v>
      </c>
      <c r="F23" s="221" t="s">
        <v>393</v>
      </c>
      <c r="G23" s="219" t="s">
        <v>690</v>
      </c>
      <c r="H23" s="222">
        <v>18200000</v>
      </c>
      <c r="I23" s="222">
        <v>11673771.203</v>
      </c>
      <c r="J23" s="223">
        <v>1019937.408</v>
      </c>
      <c r="K23" s="223">
        <v>9172133.986</v>
      </c>
      <c r="L23" s="223">
        <v>794983700.431</v>
      </c>
      <c r="M23" s="223">
        <v>81001504.224</v>
      </c>
      <c r="N23" s="222">
        <v>746978493.893</v>
      </c>
      <c r="O23" s="222">
        <v>10580515.16</v>
      </c>
      <c r="P23" s="224" t="s">
        <v>1023</v>
      </c>
      <c r="Q23" s="225" t="s">
        <v>1024</v>
      </c>
      <c r="R23" s="225" t="s">
        <v>206</v>
      </c>
      <c r="S23" s="225" t="s">
        <v>691</v>
      </c>
      <c r="T23" s="226" t="s">
        <v>137</v>
      </c>
    </row>
    <row r="24" spans="1:20" s="227" customFormat="1" ht="12" customHeight="1" outlineLevel="2">
      <c r="A24" s="219" t="s">
        <v>151</v>
      </c>
      <c r="B24" s="219" t="s">
        <v>120</v>
      </c>
      <c r="C24" s="220" t="s">
        <v>153</v>
      </c>
      <c r="D24" s="219" t="s">
        <v>154</v>
      </c>
      <c r="E24" s="221" t="s">
        <v>155</v>
      </c>
      <c r="F24" s="221" t="s">
        <v>135</v>
      </c>
      <c r="G24" s="219" t="s">
        <v>147</v>
      </c>
      <c r="H24" s="222">
        <v>19764039.63</v>
      </c>
      <c r="I24" s="222">
        <v>2164121.886</v>
      </c>
      <c r="J24" s="223">
        <v>861359.41</v>
      </c>
      <c r="K24" s="223">
        <v>1096360.015</v>
      </c>
      <c r="L24" s="223">
        <v>147376678.506</v>
      </c>
      <c r="M24" s="223">
        <v>68262714.61</v>
      </c>
      <c r="N24" s="222">
        <v>89287547.853</v>
      </c>
      <c r="O24" s="222">
        <v>776294</v>
      </c>
      <c r="P24" s="224" t="s">
        <v>1023</v>
      </c>
      <c r="Q24" s="225" t="s">
        <v>1024</v>
      </c>
      <c r="R24" s="225" t="s">
        <v>197</v>
      </c>
      <c r="S24" s="225" t="s">
        <v>691</v>
      </c>
      <c r="T24" s="226" t="s">
        <v>137</v>
      </c>
    </row>
    <row r="25" spans="1:20" s="227" customFormat="1" ht="12" customHeight="1" outlineLevel="1">
      <c r="A25" s="219"/>
      <c r="B25" s="219"/>
      <c r="C25" s="220"/>
      <c r="D25" s="219"/>
      <c r="E25" s="221"/>
      <c r="F25" s="221"/>
      <c r="G25" s="219"/>
      <c r="H25" s="222"/>
      <c r="I25" s="222"/>
      <c r="J25" s="223">
        <f>SUBTOTAL(9,J23:J24)</f>
        <v>1881296.818</v>
      </c>
      <c r="K25" s="223"/>
      <c r="L25" s="223"/>
      <c r="M25" s="223">
        <f>SUBTOTAL(9,M23:M24)</f>
        <v>149264218.834</v>
      </c>
      <c r="N25" s="222"/>
      <c r="O25" s="222"/>
      <c r="P25" s="224"/>
      <c r="Q25" s="225"/>
      <c r="R25" s="225"/>
      <c r="S25" s="229" t="s">
        <v>1105</v>
      </c>
      <c r="T25" s="226"/>
    </row>
    <row r="26" spans="1:20" s="227" customFormat="1" ht="12" customHeight="1" outlineLevel="2">
      <c r="A26" s="219" t="s">
        <v>397</v>
      </c>
      <c r="B26" s="219" t="s">
        <v>671</v>
      </c>
      <c r="C26" s="220">
        <v>28408</v>
      </c>
      <c r="D26" s="219" t="s">
        <v>760</v>
      </c>
      <c r="E26" s="221" t="s">
        <v>761</v>
      </c>
      <c r="F26" s="221" t="s">
        <v>123</v>
      </c>
      <c r="G26" s="219" t="s">
        <v>119</v>
      </c>
      <c r="H26" s="222">
        <v>10080000</v>
      </c>
      <c r="I26" s="222">
        <v>5039675.81</v>
      </c>
      <c r="J26" s="223">
        <v>3096445.5</v>
      </c>
      <c r="K26" s="223">
        <v>1943230.31</v>
      </c>
      <c r="L26" s="223">
        <v>343201871.508</v>
      </c>
      <c r="M26" s="223">
        <v>244906255.035</v>
      </c>
      <c r="N26" s="222">
        <v>158256655.693</v>
      </c>
      <c r="O26" s="222">
        <v>1943230.31</v>
      </c>
      <c r="P26" s="224" t="s">
        <v>1023</v>
      </c>
      <c r="Q26" s="225" t="s">
        <v>1024</v>
      </c>
      <c r="R26" s="225" t="s">
        <v>303</v>
      </c>
      <c r="S26" s="225" t="s">
        <v>762</v>
      </c>
      <c r="T26" s="226" t="s">
        <v>137</v>
      </c>
    </row>
    <row r="27" spans="1:20" s="227" customFormat="1" ht="12" customHeight="1" outlineLevel="2">
      <c r="A27" s="219" t="s">
        <v>669</v>
      </c>
      <c r="B27" s="219" t="s">
        <v>671</v>
      </c>
      <c r="C27" s="220" t="s">
        <v>891</v>
      </c>
      <c r="D27" s="219" t="s">
        <v>892</v>
      </c>
      <c r="E27" s="221" t="s">
        <v>893</v>
      </c>
      <c r="F27" s="221" t="s">
        <v>254</v>
      </c>
      <c r="G27" s="219" t="s">
        <v>194</v>
      </c>
      <c r="H27" s="222">
        <v>10000000</v>
      </c>
      <c r="I27" s="222">
        <v>19633883.002</v>
      </c>
      <c r="J27" s="223" t="s">
        <v>118</v>
      </c>
      <c r="K27" s="223">
        <v>16404795.095</v>
      </c>
      <c r="L27" s="223">
        <v>1337067233.123</v>
      </c>
      <c r="M27" s="223" t="s">
        <v>118</v>
      </c>
      <c r="N27" s="222">
        <v>1336006337.328</v>
      </c>
      <c r="O27" s="222">
        <v>9899104</v>
      </c>
      <c r="P27" s="224" t="s">
        <v>1023</v>
      </c>
      <c r="Q27" s="225" t="s">
        <v>1024</v>
      </c>
      <c r="R27" s="225" t="s">
        <v>187</v>
      </c>
      <c r="S27" s="225" t="s">
        <v>762</v>
      </c>
      <c r="T27" s="226" t="s">
        <v>182</v>
      </c>
    </row>
    <row r="28" spans="1:20" s="227" customFormat="1" ht="12" customHeight="1" outlineLevel="1">
      <c r="A28" s="219"/>
      <c r="B28" s="219"/>
      <c r="C28" s="220"/>
      <c r="D28" s="219"/>
      <c r="E28" s="221"/>
      <c r="F28" s="221"/>
      <c r="G28" s="219"/>
      <c r="H28" s="222"/>
      <c r="I28" s="222"/>
      <c r="J28" s="223">
        <f>SUBTOTAL(9,J26:J27)</f>
        <v>3096445.5</v>
      </c>
      <c r="K28" s="223"/>
      <c r="L28" s="223"/>
      <c r="M28" s="223">
        <f>SUBTOTAL(9,M26:M27)</f>
        <v>244906255.035</v>
      </c>
      <c r="N28" s="222"/>
      <c r="O28" s="222"/>
      <c r="P28" s="224"/>
      <c r="Q28" s="225"/>
      <c r="R28" s="225"/>
      <c r="S28" s="229" t="s">
        <v>1106</v>
      </c>
      <c r="T28" s="226"/>
    </row>
    <row r="29" spans="1:20" s="227" customFormat="1" ht="12" customHeight="1" outlineLevel="2">
      <c r="A29" s="219" t="s">
        <v>422</v>
      </c>
      <c r="B29" s="219" t="s">
        <v>671</v>
      </c>
      <c r="C29" s="220" t="s">
        <v>786</v>
      </c>
      <c r="D29" s="219" t="s">
        <v>787</v>
      </c>
      <c r="E29" s="221" t="s">
        <v>449</v>
      </c>
      <c r="F29" s="221" t="s">
        <v>49</v>
      </c>
      <c r="G29" s="219" t="s">
        <v>194</v>
      </c>
      <c r="H29" s="222">
        <v>686000</v>
      </c>
      <c r="I29" s="222">
        <v>107577.594</v>
      </c>
      <c r="J29" s="223">
        <v>85396.922</v>
      </c>
      <c r="K29" s="223">
        <v>13811.204</v>
      </c>
      <c r="L29" s="223">
        <v>7326033.035</v>
      </c>
      <c r="M29" s="223">
        <v>6668217.09</v>
      </c>
      <c r="N29" s="222">
        <v>1124784.321</v>
      </c>
      <c r="O29" s="222">
        <v>8334.06</v>
      </c>
      <c r="P29" s="224" t="s">
        <v>1023</v>
      </c>
      <c r="Q29" s="225" t="s">
        <v>1024</v>
      </c>
      <c r="R29" s="225" t="s">
        <v>216</v>
      </c>
      <c r="S29" s="225" t="s">
        <v>450</v>
      </c>
      <c r="T29" s="226" t="s">
        <v>137</v>
      </c>
    </row>
    <row r="30" spans="1:20" s="227" customFormat="1" ht="12" customHeight="1" outlineLevel="2">
      <c r="A30" s="219" t="s">
        <v>422</v>
      </c>
      <c r="B30" s="219" t="s">
        <v>120</v>
      </c>
      <c r="C30" s="220" t="s">
        <v>447</v>
      </c>
      <c r="D30" s="219" t="s">
        <v>448</v>
      </c>
      <c r="E30" s="221" t="s">
        <v>449</v>
      </c>
      <c r="F30" s="221" t="s">
        <v>49</v>
      </c>
      <c r="G30" s="219" t="s">
        <v>177</v>
      </c>
      <c r="H30" s="222">
        <v>2700000</v>
      </c>
      <c r="I30" s="222">
        <v>2043326.858</v>
      </c>
      <c r="J30" s="223">
        <v>60569.54</v>
      </c>
      <c r="K30" s="223">
        <v>1884713.207</v>
      </c>
      <c r="L30" s="223">
        <v>139150538.293</v>
      </c>
      <c r="M30" s="223">
        <v>4986944.19</v>
      </c>
      <c r="N30" s="222">
        <v>153491023.477</v>
      </c>
      <c r="O30" s="222">
        <v>1214197.12</v>
      </c>
      <c r="P30" s="224" t="s">
        <v>1023</v>
      </c>
      <c r="Q30" s="225" t="s">
        <v>1024</v>
      </c>
      <c r="R30" s="225" t="s">
        <v>216</v>
      </c>
      <c r="S30" s="225" t="s">
        <v>450</v>
      </c>
      <c r="T30" s="226" t="s">
        <v>137</v>
      </c>
    </row>
    <row r="31" spans="1:20" s="227" customFormat="1" ht="12" customHeight="1" outlineLevel="2">
      <c r="A31" s="219" t="s">
        <v>585</v>
      </c>
      <c r="B31" s="219" t="s">
        <v>120</v>
      </c>
      <c r="C31" s="220" t="s">
        <v>1161</v>
      </c>
      <c r="D31" s="219" t="s">
        <v>1162</v>
      </c>
      <c r="E31" s="221" t="s">
        <v>1163</v>
      </c>
      <c r="F31" s="221" t="s">
        <v>1164</v>
      </c>
      <c r="G31" s="219" t="s">
        <v>119</v>
      </c>
      <c r="H31" s="222">
        <v>16000000</v>
      </c>
      <c r="I31" s="222">
        <v>4716679.48</v>
      </c>
      <c r="J31" s="223">
        <v>0</v>
      </c>
      <c r="K31" s="223">
        <v>4716679.48</v>
      </c>
      <c r="L31" s="223">
        <v>321205824.714</v>
      </c>
      <c r="M31" s="223">
        <v>0</v>
      </c>
      <c r="N31" s="222">
        <v>384126326.477</v>
      </c>
      <c r="O31" s="222">
        <v>4716679.48</v>
      </c>
      <c r="P31" s="224" t="s">
        <v>1023</v>
      </c>
      <c r="Q31" s="225" t="s">
        <v>1024</v>
      </c>
      <c r="R31" s="225" t="s">
        <v>216</v>
      </c>
      <c r="S31" s="225" t="s">
        <v>450</v>
      </c>
      <c r="T31" s="226" t="s">
        <v>182</v>
      </c>
    </row>
    <row r="32" spans="1:20" s="227" customFormat="1" ht="12" customHeight="1" outlineLevel="2">
      <c r="A32" s="219" t="s">
        <v>994</v>
      </c>
      <c r="B32" s="219" t="s">
        <v>671</v>
      </c>
      <c r="C32" s="220" t="s">
        <v>995</v>
      </c>
      <c r="D32" s="219" t="s">
        <v>996</v>
      </c>
      <c r="E32" s="221" t="s">
        <v>997</v>
      </c>
      <c r="F32" s="221" t="s">
        <v>123</v>
      </c>
      <c r="G32" s="219" t="s">
        <v>119</v>
      </c>
      <c r="H32" s="222">
        <v>80000000</v>
      </c>
      <c r="I32" s="222">
        <v>43036500</v>
      </c>
      <c r="J32" s="223">
        <v>10988500</v>
      </c>
      <c r="K32" s="223">
        <v>32048000</v>
      </c>
      <c r="L32" s="223">
        <v>2930785213.18</v>
      </c>
      <c r="M32" s="223">
        <v>869353260.208</v>
      </c>
      <c r="N32" s="222">
        <v>2609988777.727</v>
      </c>
      <c r="O32" s="222">
        <v>32048000</v>
      </c>
      <c r="P32" s="224" t="s">
        <v>1023</v>
      </c>
      <c r="Q32" s="225" t="s">
        <v>1024</v>
      </c>
      <c r="R32" s="225" t="s">
        <v>216</v>
      </c>
      <c r="S32" s="225" t="s">
        <v>450</v>
      </c>
      <c r="T32" s="226" t="s">
        <v>137</v>
      </c>
    </row>
    <row r="33" spans="1:20" s="227" customFormat="1" ht="12" customHeight="1" outlineLevel="1">
      <c r="A33" s="219"/>
      <c r="B33" s="219"/>
      <c r="C33" s="220"/>
      <c r="D33" s="219"/>
      <c r="E33" s="221"/>
      <c r="F33" s="221"/>
      <c r="G33" s="219"/>
      <c r="H33" s="222"/>
      <c r="I33" s="222"/>
      <c r="J33" s="223">
        <f>SUBTOTAL(9,J29:J32)</f>
        <v>11134466.462</v>
      </c>
      <c r="K33" s="223"/>
      <c r="L33" s="223"/>
      <c r="M33" s="223">
        <f>SUBTOTAL(9,M29:M32)</f>
        <v>881008421.4879999</v>
      </c>
      <c r="N33" s="222"/>
      <c r="O33" s="222"/>
      <c r="P33" s="224"/>
      <c r="Q33" s="225"/>
      <c r="R33" s="225"/>
      <c r="S33" s="229" t="s">
        <v>1107</v>
      </c>
      <c r="T33" s="226"/>
    </row>
    <row r="34" spans="1:20" s="227" customFormat="1" ht="12" customHeight="1" outlineLevel="2">
      <c r="A34" s="219" t="s">
        <v>669</v>
      </c>
      <c r="B34" s="219" t="s">
        <v>671</v>
      </c>
      <c r="C34" s="220" t="s">
        <v>873</v>
      </c>
      <c r="D34" s="219" t="s">
        <v>874</v>
      </c>
      <c r="E34" s="221" t="s">
        <v>875</v>
      </c>
      <c r="F34" s="221" t="s">
        <v>287</v>
      </c>
      <c r="G34" s="219" t="s">
        <v>194</v>
      </c>
      <c r="H34" s="222">
        <v>15000000</v>
      </c>
      <c r="I34" s="222" t="s">
        <v>118</v>
      </c>
      <c r="J34" s="223">
        <v>22392750.147</v>
      </c>
      <c r="K34" s="223" t="s">
        <v>118</v>
      </c>
      <c r="L34" s="223" t="s">
        <v>118</v>
      </c>
      <c r="M34" s="223">
        <v>1776304372.023</v>
      </c>
      <c r="N34" s="222" t="s">
        <v>118</v>
      </c>
      <c r="O34" s="222"/>
      <c r="P34" s="224" t="s">
        <v>1020</v>
      </c>
      <c r="Q34" s="225" t="s">
        <v>273</v>
      </c>
      <c r="R34" s="225" t="s">
        <v>273</v>
      </c>
      <c r="S34" s="225" t="s">
        <v>876</v>
      </c>
      <c r="T34" s="226" t="s">
        <v>182</v>
      </c>
    </row>
    <row r="35" spans="1:20" s="227" customFormat="1" ht="12" customHeight="1" outlineLevel="2">
      <c r="A35" s="219" t="s">
        <v>669</v>
      </c>
      <c r="B35" s="219" t="s">
        <v>671</v>
      </c>
      <c r="C35" s="220" t="s">
        <v>877</v>
      </c>
      <c r="D35" s="219" t="s">
        <v>878</v>
      </c>
      <c r="E35" s="221" t="s">
        <v>879</v>
      </c>
      <c r="F35" s="221" t="s">
        <v>880</v>
      </c>
      <c r="G35" s="219" t="s">
        <v>194</v>
      </c>
      <c r="H35" s="222">
        <v>4500000</v>
      </c>
      <c r="I35" s="222">
        <v>1503082.015</v>
      </c>
      <c r="J35" s="223" t="s">
        <v>118</v>
      </c>
      <c r="K35" s="223">
        <v>1255877.529</v>
      </c>
      <c r="L35" s="223">
        <v>102359869.979</v>
      </c>
      <c r="M35" s="223" t="s">
        <v>118</v>
      </c>
      <c r="N35" s="222">
        <v>102278652.555</v>
      </c>
      <c r="O35" s="222">
        <v>757831</v>
      </c>
      <c r="P35" s="224" t="s">
        <v>1023</v>
      </c>
      <c r="Q35" s="225" t="s">
        <v>1024</v>
      </c>
      <c r="R35" s="225" t="s">
        <v>164</v>
      </c>
      <c r="S35" s="225" t="s">
        <v>876</v>
      </c>
      <c r="T35" s="226" t="s">
        <v>182</v>
      </c>
    </row>
    <row r="36" spans="1:20" s="227" customFormat="1" ht="12" customHeight="1" outlineLevel="1">
      <c r="A36" s="219"/>
      <c r="B36" s="219"/>
      <c r="C36" s="220"/>
      <c r="D36" s="219"/>
      <c r="E36" s="221"/>
      <c r="F36" s="221"/>
      <c r="G36" s="219"/>
      <c r="H36" s="222"/>
      <c r="I36" s="222"/>
      <c r="J36" s="223">
        <f>SUBTOTAL(9,J34:J35)</f>
        <v>22392750.147</v>
      </c>
      <c r="K36" s="223"/>
      <c r="L36" s="223"/>
      <c r="M36" s="223">
        <f>SUBTOTAL(9,M34:M35)</f>
        <v>1776304372.023</v>
      </c>
      <c r="N36" s="222"/>
      <c r="O36" s="222"/>
      <c r="P36" s="224"/>
      <c r="Q36" s="225"/>
      <c r="R36" s="225"/>
      <c r="S36" s="229" t="s">
        <v>1108</v>
      </c>
      <c r="T36" s="226"/>
    </row>
    <row r="37" spans="1:20" s="227" customFormat="1" ht="12" customHeight="1" outlineLevel="2">
      <c r="A37" s="219" t="s">
        <v>180</v>
      </c>
      <c r="B37" s="219" t="s">
        <v>120</v>
      </c>
      <c r="C37" s="220" t="s">
        <v>208</v>
      </c>
      <c r="D37" s="219" t="s">
        <v>209</v>
      </c>
      <c r="E37" s="221" t="s">
        <v>210</v>
      </c>
      <c r="F37" s="221" t="s">
        <v>186</v>
      </c>
      <c r="G37" s="219" t="s">
        <v>177</v>
      </c>
      <c r="H37" s="222">
        <v>28453798.08</v>
      </c>
      <c r="I37" s="222">
        <v>38328344.512</v>
      </c>
      <c r="J37" s="223">
        <v>92297.33</v>
      </c>
      <c r="K37" s="223">
        <v>36498173.398</v>
      </c>
      <c r="L37" s="223">
        <v>2610159872.243</v>
      </c>
      <c r="M37" s="223">
        <v>6534190.1</v>
      </c>
      <c r="N37" s="222">
        <v>2972410851.717</v>
      </c>
      <c r="O37" s="222">
        <v>23513379.57</v>
      </c>
      <c r="P37" s="224" t="s">
        <v>1023</v>
      </c>
      <c r="Q37" s="225" t="s">
        <v>1024</v>
      </c>
      <c r="R37" s="225" t="s">
        <v>164</v>
      </c>
      <c r="S37" s="225" t="s">
        <v>211</v>
      </c>
      <c r="T37" s="226" t="s">
        <v>182</v>
      </c>
    </row>
    <row r="38" spans="1:20" s="227" customFormat="1" ht="12" customHeight="1" outlineLevel="1">
      <c r="A38" s="219"/>
      <c r="B38" s="219"/>
      <c r="C38" s="220"/>
      <c r="D38" s="219"/>
      <c r="E38" s="221"/>
      <c r="F38" s="221"/>
      <c r="G38" s="219"/>
      <c r="H38" s="222"/>
      <c r="I38" s="222"/>
      <c r="J38" s="223">
        <f>SUBTOTAL(9,J37:J37)</f>
        <v>92297.33</v>
      </c>
      <c r="K38" s="223"/>
      <c r="L38" s="223"/>
      <c r="M38" s="223">
        <f>SUBTOTAL(9,M37:M37)</f>
        <v>6534190.1</v>
      </c>
      <c r="N38" s="222"/>
      <c r="O38" s="222"/>
      <c r="P38" s="224"/>
      <c r="Q38" s="225"/>
      <c r="R38" s="225"/>
      <c r="S38" s="229" t="s">
        <v>1109</v>
      </c>
      <c r="T38" s="226"/>
    </row>
    <row r="39" spans="1:20" s="227" customFormat="1" ht="12" customHeight="1" outlineLevel="2">
      <c r="A39" s="219" t="s">
        <v>160</v>
      </c>
      <c r="B39" s="219" t="s">
        <v>671</v>
      </c>
      <c r="C39" s="220">
        <v>200565010</v>
      </c>
      <c r="D39" s="219" t="s">
        <v>757</v>
      </c>
      <c r="E39" s="221" t="s">
        <v>754</v>
      </c>
      <c r="F39" s="221" t="s">
        <v>123</v>
      </c>
      <c r="G39" s="219" t="s">
        <v>147</v>
      </c>
      <c r="H39" s="222">
        <v>6135502.57</v>
      </c>
      <c r="I39" s="222">
        <v>7601847.501</v>
      </c>
      <c r="J39" s="223">
        <v>1208906.322</v>
      </c>
      <c r="K39" s="223">
        <v>5557064.123</v>
      </c>
      <c r="L39" s="223">
        <v>517685737.677</v>
      </c>
      <c r="M39" s="223">
        <v>95875726.17</v>
      </c>
      <c r="N39" s="222">
        <v>452567242.797</v>
      </c>
      <c r="O39" s="222">
        <v>3934761.83</v>
      </c>
      <c r="P39" s="224" t="s">
        <v>1023</v>
      </c>
      <c r="Q39" s="225" t="s">
        <v>1024</v>
      </c>
      <c r="R39" s="225" t="s">
        <v>164</v>
      </c>
      <c r="S39" s="225" t="s">
        <v>453</v>
      </c>
      <c r="T39" s="226" t="s">
        <v>182</v>
      </c>
    </row>
    <row r="40" spans="1:20" s="227" customFormat="1" ht="12" customHeight="1" outlineLevel="2">
      <c r="A40" s="219" t="s">
        <v>422</v>
      </c>
      <c r="B40" s="219" t="s">
        <v>671</v>
      </c>
      <c r="C40" s="220" t="s">
        <v>780</v>
      </c>
      <c r="D40" s="219" t="s">
        <v>452</v>
      </c>
      <c r="E40" s="221" t="s">
        <v>449</v>
      </c>
      <c r="F40" s="221" t="s">
        <v>123</v>
      </c>
      <c r="G40" s="219" t="s">
        <v>177</v>
      </c>
      <c r="H40" s="222">
        <v>6700000</v>
      </c>
      <c r="I40" s="222">
        <v>101946.717</v>
      </c>
      <c r="J40" s="223">
        <v>100486.069</v>
      </c>
      <c r="K40" s="223" t="s">
        <v>118</v>
      </c>
      <c r="L40" s="223">
        <v>6942570.41</v>
      </c>
      <c r="M40" s="223">
        <v>7444679.059</v>
      </c>
      <c r="N40" s="222" t="s">
        <v>118</v>
      </c>
      <c r="O40" s="222"/>
      <c r="P40" s="224" t="s">
        <v>1023</v>
      </c>
      <c r="Q40" s="225" t="s">
        <v>1024</v>
      </c>
      <c r="R40" s="225" t="s">
        <v>164</v>
      </c>
      <c r="S40" s="225" t="s">
        <v>453</v>
      </c>
      <c r="T40" s="226" t="s">
        <v>137</v>
      </c>
    </row>
    <row r="41" spans="1:20" s="227" customFormat="1" ht="12" customHeight="1" outlineLevel="2">
      <c r="A41" s="219" t="s">
        <v>422</v>
      </c>
      <c r="B41" s="219" t="s">
        <v>120</v>
      </c>
      <c r="C41" s="220" t="s">
        <v>451</v>
      </c>
      <c r="D41" s="219" t="s">
        <v>452</v>
      </c>
      <c r="E41" s="221" t="s">
        <v>449</v>
      </c>
      <c r="F41" s="221" t="s">
        <v>123</v>
      </c>
      <c r="G41" s="219" t="s">
        <v>177</v>
      </c>
      <c r="H41" s="222">
        <v>20200000</v>
      </c>
      <c r="I41" s="222">
        <v>11525320.398</v>
      </c>
      <c r="J41" s="223">
        <v>5500355.64</v>
      </c>
      <c r="K41" s="223">
        <v>5466381.337</v>
      </c>
      <c r="L41" s="223">
        <v>784874202.147</v>
      </c>
      <c r="M41" s="223">
        <v>424959229.4</v>
      </c>
      <c r="N41" s="222">
        <v>445182037.686</v>
      </c>
      <c r="O41" s="222">
        <v>3521631.01</v>
      </c>
      <c r="P41" s="224" t="s">
        <v>1023</v>
      </c>
      <c r="Q41" s="225" t="s">
        <v>1024</v>
      </c>
      <c r="R41" s="225" t="s">
        <v>164</v>
      </c>
      <c r="S41" s="225" t="s">
        <v>453</v>
      </c>
      <c r="T41" s="226" t="s">
        <v>137</v>
      </c>
    </row>
    <row r="42" spans="1:20" s="227" customFormat="1" ht="12" customHeight="1" outlineLevel="2">
      <c r="A42" s="219" t="s">
        <v>994</v>
      </c>
      <c r="B42" s="219" t="s">
        <v>671</v>
      </c>
      <c r="C42" s="220" t="s">
        <v>998</v>
      </c>
      <c r="D42" s="219" t="s">
        <v>999</v>
      </c>
      <c r="E42" s="221" t="s">
        <v>997</v>
      </c>
      <c r="F42" s="221" t="s">
        <v>123</v>
      </c>
      <c r="G42" s="219" t="s">
        <v>119</v>
      </c>
      <c r="H42" s="222">
        <v>19000000</v>
      </c>
      <c r="I42" s="222">
        <v>9187000</v>
      </c>
      <c r="J42" s="223">
        <v>1895000</v>
      </c>
      <c r="K42" s="223">
        <v>7292000</v>
      </c>
      <c r="L42" s="223">
        <v>625634606.752</v>
      </c>
      <c r="M42" s="223">
        <v>152749755.01</v>
      </c>
      <c r="N42" s="222">
        <v>593860402.121</v>
      </c>
      <c r="O42" s="222">
        <v>7292000</v>
      </c>
      <c r="P42" s="224" t="s">
        <v>1023</v>
      </c>
      <c r="Q42" s="225" t="s">
        <v>1024</v>
      </c>
      <c r="R42" s="225" t="s">
        <v>164</v>
      </c>
      <c r="S42" s="225" t="s">
        <v>453</v>
      </c>
      <c r="T42" s="226" t="s">
        <v>182</v>
      </c>
    </row>
    <row r="43" spans="1:20" s="227" customFormat="1" ht="12" customHeight="1" outlineLevel="1">
      <c r="A43" s="219"/>
      <c r="B43" s="219"/>
      <c r="C43" s="220"/>
      <c r="D43" s="219"/>
      <c r="E43" s="221"/>
      <c r="F43" s="221"/>
      <c r="G43" s="219"/>
      <c r="H43" s="222"/>
      <c r="I43" s="222"/>
      <c r="J43" s="223">
        <f>SUBTOTAL(9,J39:J42)</f>
        <v>8704748.031</v>
      </c>
      <c r="K43" s="223"/>
      <c r="L43" s="223"/>
      <c r="M43" s="223">
        <f>SUBTOTAL(9,M39:M42)</f>
        <v>681029389.6389999</v>
      </c>
      <c r="N43" s="222"/>
      <c r="O43" s="222"/>
      <c r="P43" s="224"/>
      <c r="Q43" s="225"/>
      <c r="R43" s="225"/>
      <c r="S43" s="229" t="s">
        <v>1110</v>
      </c>
      <c r="T43" s="226"/>
    </row>
    <row r="44" spans="1:20" s="227" customFormat="1" ht="12" customHeight="1" outlineLevel="2">
      <c r="A44" s="219" t="s">
        <v>180</v>
      </c>
      <c r="B44" s="219" t="s">
        <v>120</v>
      </c>
      <c r="C44" s="220" t="s">
        <v>251</v>
      </c>
      <c r="D44" s="219" t="s">
        <v>252</v>
      </c>
      <c r="E44" s="221" t="s">
        <v>253</v>
      </c>
      <c r="F44" s="221" t="s">
        <v>254</v>
      </c>
      <c r="G44" s="219" t="s">
        <v>199</v>
      </c>
      <c r="H44" s="222">
        <v>32870795000</v>
      </c>
      <c r="I44" s="222">
        <v>265562485.312</v>
      </c>
      <c r="J44" s="223">
        <v>48130992.97</v>
      </c>
      <c r="K44" s="223">
        <v>249072840.15</v>
      </c>
      <c r="L44" s="223">
        <v>18084802554.295</v>
      </c>
      <c r="M44" s="223">
        <v>3797198496.16</v>
      </c>
      <c r="N44" s="222">
        <v>20284489441.692</v>
      </c>
      <c r="O44" s="222">
        <v>23903520451.73</v>
      </c>
      <c r="P44" s="224" t="s">
        <v>1023</v>
      </c>
      <c r="Q44" s="225" t="s">
        <v>1024</v>
      </c>
      <c r="R44" s="225" t="s">
        <v>124</v>
      </c>
      <c r="S44" s="225" t="s">
        <v>255</v>
      </c>
      <c r="T44" s="226" t="s">
        <v>137</v>
      </c>
    </row>
    <row r="45" spans="1:20" s="227" customFormat="1" ht="12" customHeight="1" outlineLevel="1">
      <c r="A45" s="219"/>
      <c r="B45" s="219"/>
      <c r="C45" s="220"/>
      <c r="D45" s="219"/>
      <c r="E45" s="221"/>
      <c r="F45" s="221"/>
      <c r="G45" s="219"/>
      <c r="H45" s="222"/>
      <c r="I45" s="222"/>
      <c r="J45" s="223">
        <f>SUBTOTAL(9,J44:J44)</f>
        <v>48130992.97</v>
      </c>
      <c r="K45" s="223"/>
      <c r="L45" s="223"/>
      <c r="M45" s="223">
        <f>SUBTOTAL(9,M44:M44)</f>
        <v>3797198496.16</v>
      </c>
      <c r="N45" s="222"/>
      <c r="O45" s="222"/>
      <c r="P45" s="224"/>
      <c r="Q45" s="225"/>
      <c r="R45" s="225"/>
      <c r="S45" s="229" t="s">
        <v>1111</v>
      </c>
      <c r="T45" s="226"/>
    </row>
    <row r="46" spans="1:20" s="227" customFormat="1" ht="12" customHeight="1" outlineLevel="2">
      <c r="A46" s="219" t="s">
        <v>180</v>
      </c>
      <c r="B46" s="219" t="s">
        <v>120</v>
      </c>
      <c r="C46" s="220" t="s">
        <v>328</v>
      </c>
      <c r="D46" s="219" t="s">
        <v>329</v>
      </c>
      <c r="E46" s="221" t="s">
        <v>325</v>
      </c>
      <c r="F46" s="221" t="s">
        <v>326</v>
      </c>
      <c r="G46" s="219" t="s">
        <v>177</v>
      </c>
      <c r="H46" s="222">
        <v>6793000</v>
      </c>
      <c r="I46" s="222">
        <v>11046369.057</v>
      </c>
      <c r="J46" s="223">
        <v>32930.59</v>
      </c>
      <c r="K46" s="223">
        <v>10510149.396</v>
      </c>
      <c r="L46" s="223">
        <v>752257620.663</v>
      </c>
      <c r="M46" s="223">
        <v>2654582.77</v>
      </c>
      <c r="N46" s="222">
        <v>855946454.531</v>
      </c>
      <c r="O46" s="222">
        <v>6771000</v>
      </c>
      <c r="P46" s="224" t="s">
        <v>1023</v>
      </c>
      <c r="Q46" s="225" t="s">
        <v>1024</v>
      </c>
      <c r="R46" s="225" t="s">
        <v>140</v>
      </c>
      <c r="S46" s="225" t="s">
        <v>1245</v>
      </c>
      <c r="T46" s="226" t="s">
        <v>182</v>
      </c>
    </row>
    <row r="47" spans="1:20" s="227" customFormat="1" ht="12" customHeight="1" outlineLevel="1">
      <c r="A47" s="219"/>
      <c r="B47" s="219"/>
      <c r="C47" s="220"/>
      <c r="D47" s="219"/>
      <c r="E47" s="221"/>
      <c r="F47" s="221"/>
      <c r="G47" s="219"/>
      <c r="H47" s="222"/>
      <c r="I47" s="222"/>
      <c r="J47" s="223">
        <f>SUBTOTAL(9,J46:J46)</f>
        <v>32930.59</v>
      </c>
      <c r="K47" s="223"/>
      <c r="L47" s="223"/>
      <c r="M47" s="223">
        <f>SUBTOTAL(9,M46:M46)</f>
        <v>2654582.77</v>
      </c>
      <c r="N47" s="222"/>
      <c r="O47" s="222"/>
      <c r="P47" s="224"/>
      <c r="Q47" s="225"/>
      <c r="R47" s="225"/>
      <c r="S47" s="229" t="s">
        <v>1253</v>
      </c>
      <c r="T47" s="226"/>
    </row>
    <row r="48" spans="1:20" s="227" customFormat="1" ht="12" customHeight="1" outlineLevel="2">
      <c r="A48" s="219" t="s">
        <v>180</v>
      </c>
      <c r="B48" s="219" t="s">
        <v>120</v>
      </c>
      <c r="C48" s="220" t="s">
        <v>229</v>
      </c>
      <c r="D48" s="219" t="s">
        <v>230</v>
      </c>
      <c r="E48" s="221" t="s">
        <v>231</v>
      </c>
      <c r="F48" s="221" t="s">
        <v>123</v>
      </c>
      <c r="G48" s="219" t="s">
        <v>199</v>
      </c>
      <c r="H48" s="222">
        <v>20266370000</v>
      </c>
      <c r="I48" s="222">
        <v>115352375.4</v>
      </c>
      <c r="J48" s="223">
        <v>16003113.52</v>
      </c>
      <c r="K48" s="223">
        <v>112995631.395</v>
      </c>
      <c r="L48" s="223">
        <v>7855495593.895</v>
      </c>
      <c r="M48" s="223">
        <v>1262110194.06</v>
      </c>
      <c r="N48" s="222">
        <v>9202363013.983</v>
      </c>
      <c r="O48" s="222">
        <v>10844190737.03</v>
      </c>
      <c r="P48" s="224" t="s">
        <v>1023</v>
      </c>
      <c r="Q48" s="225" t="s">
        <v>1024</v>
      </c>
      <c r="R48" s="225" t="s">
        <v>124</v>
      </c>
      <c r="S48" s="225" t="s">
        <v>232</v>
      </c>
      <c r="T48" s="226" t="s">
        <v>182</v>
      </c>
    </row>
    <row r="49" spans="1:20" s="227" customFormat="1" ht="12" customHeight="1" outlineLevel="1">
      <c r="A49" s="219"/>
      <c r="B49" s="219"/>
      <c r="C49" s="220"/>
      <c r="D49" s="219"/>
      <c r="E49" s="221"/>
      <c r="F49" s="221"/>
      <c r="G49" s="219"/>
      <c r="H49" s="222"/>
      <c r="I49" s="222"/>
      <c r="J49" s="223">
        <f>SUBTOTAL(9,J48:J48)</f>
        <v>16003113.52</v>
      </c>
      <c r="K49" s="223"/>
      <c r="L49" s="223"/>
      <c r="M49" s="223">
        <f>SUBTOTAL(9,M48:M48)</f>
        <v>1262110194.06</v>
      </c>
      <c r="N49" s="222"/>
      <c r="O49" s="222"/>
      <c r="P49" s="224"/>
      <c r="Q49" s="225"/>
      <c r="R49" s="225"/>
      <c r="S49" s="229" t="s">
        <v>1112</v>
      </c>
      <c r="T49" s="226"/>
    </row>
    <row r="50" spans="1:20" s="227" customFormat="1" ht="12" customHeight="1" outlineLevel="2">
      <c r="A50" s="219" t="s">
        <v>180</v>
      </c>
      <c r="B50" s="219" t="s">
        <v>120</v>
      </c>
      <c r="C50" s="220" t="s">
        <v>284</v>
      </c>
      <c r="D50" s="219" t="s">
        <v>285</v>
      </c>
      <c r="E50" s="221" t="s">
        <v>286</v>
      </c>
      <c r="F50" s="221" t="s">
        <v>287</v>
      </c>
      <c r="G50" s="219" t="s">
        <v>177</v>
      </c>
      <c r="H50" s="222">
        <v>17163000</v>
      </c>
      <c r="I50" s="222">
        <v>27483392.232</v>
      </c>
      <c r="J50" s="223">
        <v>597642.63</v>
      </c>
      <c r="K50" s="223">
        <v>25633526.38</v>
      </c>
      <c r="L50" s="223">
        <v>1871618732.051</v>
      </c>
      <c r="M50" s="223">
        <v>47925285.25</v>
      </c>
      <c r="N50" s="222">
        <v>2087594114.624</v>
      </c>
      <c r="O50" s="222">
        <v>16514000</v>
      </c>
      <c r="P50" s="224" t="s">
        <v>1023</v>
      </c>
      <c r="Q50" s="225" t="s">
        <v>1024</v>
      </c>
      <c r="R50" s="225" t="s">
        <v>206</v>
      </c>
      <c r="S50" s="225" t="s">
        <v>288</v>
      </c>
      <c r="T50" s="226" t="s">
        <v>182</v>
      </c>
    </row>
    <row r="51" spans="1:20" s="227" customFormat="1" ht="12" customHeight="1" outlineLevel="1">
      <c r="A51" s="219"/>
      <c r="B51" s="219"/>
      <c r="C51" s="220"/>
      <c r="D51" s="219"/>
      <c r="E51" s="221"/>
      <c r="F51" s="221"/>
      <c r="G51" s="219"/>
      <c r="H51" s="222"/>
      <c r="I51" s="222"/>
      <c r="J51" s="223">
        <f>SUBTOTAL(9,J50:J50)</f>
        <v>597642.63</v>
      </c>
      <c r="K51" s="223"/>
      <c r="L51" s="223"/>
      <c r="M51" s="223">
        <f>SUBTOTAL(9,M50:M50)</f>
        <v>47925285.25</v>
      </c>
      <c r="N51" s="222"/>
      <c r="O51" s="222"/>
      <c r="P51" s="224"/>
      <c r="Q51" s="225"/>
      <c r="R51" s="225"/>
      <c r="S51" s="229" t="s">
        <v>1113</v>
      </c>
      <c r="T51" s="226"/>
    </row>
    <row r="52" spans="1:20" s="227" customFormat="1" ht="12" customHeight="1" outlineLevel="2">
      <c r="A52" s="219" t="s">
        <v>1037</v>
      </c>
      <c r="B52" s="219" t="s">
        <v>671</v>
      </c>
      <c r="C52" s="220">
        <v>10465</v>
      </c>
      <c r="D52" s="219" t="s">
        <v>834</v>
      </c>
      <c r="E52" s="221" t="s">
        <v>835</v>
      </c>
      <c r="F52" s="221" t="s">
        <v>836</v>
      </c>
      <c r="G52" s="219" t="s">
        <v>199</v>
      </c>
      <c r="H52" s="222">
        <v>27000000</v>
      </c>
      <c r="I52" s="222">
        <v>250521.922</v>
      </c>
      <c r="J52" s="223" t="s">
        <v>118</v>
      </c>
      <c r="K52" s="223">
        <v>281337.918</v>
      </c>
      <c r="L52" s="223">
        <v>17060540.334</v>
      </c>
      <c r="M52" s="223" t="s">
        <v>118</v>
      </c>
      <c r="N52" s="222">
        <v>22912157.062</v>
      </c>
      <c r="O52" s="222">
        <v>27000000</v>
      </c>
      <c r="P52" s="224" t="s">
        <v>1023</v>
      </c>
      <c r="Q52" s="225" t="s">
        <v>1024</v>
      </c>
      <c r="R52" s="225" t="s">
        <v>216</v>
      </c>
      <c r="S52" s="225" t="s">
        <v>837</v>
      </c>
      <c r="T52" s="226" t="s">
        <v>182</v>
      </c>
    </row>
    <row r="53" spans="1:20" s="227" customFormat="1" ht="12" customHeight="1" outlineLevel="2">
      <c r="A53" s="219" t="s">
        <v>1037</v>
      </c>
      <c r="B53" s="219" t="s">
        <v>671</v>
      </c>
      <c r="C53" s="220">
        <v>10466</v>
      </c>
      <c r="D53" s="219" t="s">
        <v>838</v>
      </c>
      <c r="E53" s="221" t="s">
        <v>839</v>
      </c>
      <c r="F53" s="221" t="s">
        <v>800</v>
      </c>
      <c r="G53" s="219" t="s">
        <v>199</v>
      </c>
      <c r="H53" s="222">
        <v>890000000</v>
      </c>
      <c r="I53" s="222">
        <v>1948503.836</v>
      </c>
      <c r="J53" s="223" t="s">
        <v>118</v>
      </c>
      <c r="K53" s="223">
        <v>2188183.809</v>
      </c>
      <c r="L53" s="223">
        <v>132693091.485</v>
      </c>
      <c r="M53" s="223" t="s">
        <v>118</v>
      </c>
      <c r="N53" s="222">
        <v>178205666.038</v>
      </c>
      <c r="O53" s="222">
        <v>210000000</v>
      </c>
      <c r="P53" s="224" t="s">
        <v>1023</v>
      </c>
      <c r="Q53" s="225" t="s">
        <v>1024</v>
      </c>
      <c r="R53" s="225" t="s">
        <v>206</v>
      </c>
      <c r="S53" s="225" t="s">
        <v>837</v>
      </c>
      <c r="T53" s="226" t="s">
        <v>182</v>
      </c>
    </row>
    <row r="54" spans="1:20" s="227" customFormat="1" ht="12" customHeight="1" outlineLevel="1">
      <c r="A54" s="219"/>
      <c r="B54" s="219"/>
      <c r="C54" s="220"/>
      <c r="D54" s="219"/>
      <c r="E54" s="221"/>
      <c r="F54" s="221"/>
      <c r="G54" s="219"/>
      <c r="H54" s="222"/>
      <c r="I54" s="222"/>
      <c r="J54" s="223">
        <f>SUBTOTAL(9,J52:J53)</f>
        <v>0</v>
      </c>
      <c r="K54" s="223"/>
      <c r="L54" s="223"/>
      <c r="M54" s="223">
        <f>SUBTOTAL(9,M52:M53)</f>
        <v>0</v>
      </c>
      <c r="N54" s="222"/>
      <c r="O54" s="222"/>
      <c r="P54" s="224"/>
      <c r="Q54" s="225"/>
      <c r="R54" s="225"/>
      <c r="S54" s="229" t="s">
        <v>1114</v>
      </c>
      <c r="T54" s="226"/>
    </row>
    <row r="55" spans="1:20" s="227" customFormat="1" ht="12" customHeight="1" outlineLevel="2">
      <c r="A55" s="219" t="s">
        <v>670</v>
      </c>
      <c r="B55" s="219" t="s">
        <v>671</v>
      </c>
      <c r="C55" s="220" t="s">
        <v>1071</v>
      </c>
      <c r="D55" s="219" t="s">
        <v>1072</v>
      </c>
      <c r="E55" s="221" t="s">
        <v>707</v>
      </c>
      <c r="F55" s="221" t="s">
        <v>254</v>
      </c>
      <c r="G55" s="219" t="s">
        <v>119</v>
      </c>
      <c r="H55" s="222">
        <v>35000000</v>
      </c>
      <c r="I55" s="222">
        <v>35000000</v>
      </c>
      <c r="J55" s="223">
        <v>6500000</v>
      </c>
      <c r="K55" s="223">
        <v>28500000</v>
      </c>
      <c r="L55" s="223">
        <v>2383499644.75</v>
      </c>
      <c r="M55" s="223">
        <v>521950005.2</v>
      </c>
      <c r="N55" s="222">
        <v>2321039695.62</v>
      </c>
      <c r="O55" s="222"/>
      <c r="P55" s="224" t="s">
        <v>1023</v>
      </c>
      <c r="Q55" s="225" t="s">
        <v>1024</v>
      </c>
      <c r="R55" s="225" t="s">
        <v>197</v>
      </c>
      <c r="S55" s="225" t="s">
        <v>1248</v>
      </c>
      <c r="T55" s="226" t="s">
        <v>182</v>
      </c>
    </row>
    <row r="56" spans="1:20" s="227" customFormat="1" ht="12" customHeight="1" outlineLevel="1">
      <c r="A56" s="219"/>
      <c r="B56" s="219"/>
      <c r="C56" s="220"/>
      <c r="D56" s="219"/>
      <c r="E56" s="221"/>
      <c r="F56" s="221"/>
      <c r="G56" s="219"/>
      <c r="H56" s="222"/>
      <c r="I56" s="222"/>
      <c r="J56" s="223">
        <f>SUBTOTAL(9,J55:J55)</f>
        <v>6500000</v>
      </c>
      <c r="K56" s="223"/>
      <c r="L56" s="223"/>
      <c r="M56" s="223">
        <f>SUBTOTAL(9,M55:M55)</f>
        <v>521950005.2</v>
      </c>
      <c r="N56" s="222"/>
      <c r="O56" s="222"/>
      <c r="P56" s="224"/>
      <c r="Q56" s="225"/>
      <c r="R56" s="225"/>
      <c r="S56" s="229" t="s">
        <v>1254</v>
      </c>
      <c r="T56" s="226"/>
    </row>
    <row r="57" spans="1:20" s="227" customFormat="1" ht="12" customHeight="1" outlineLevel="2">
      <c r="A57" s="219" t="s">
        <v>903</v>
      </c>
      <c r="B57" s="219" t="s">
        <v>671</v>
      </c>
      <c r="C57" s="220" t="s">
        <v>917</v>
      </c>
      <c r="D57" s="219" t="s">
        <v>918</v>
      </c>
      <c r="E57" s="221" t="s">
        <v>919</v>
      </c>
      <c r="F57" s="221" t="s">
        <v>156</v>
      </c>
      <c r="G57" s="219" t="s">
        <v>119</v>
      </c>
      <c r="H57" s="222">
        <v>355677</v>
      </c>
      <c r="I57" s="222">
        <v>19101</v>
      </c>
      <c r="J57" s="223">
        <v>19101</v>
      </c>
      <c r="K57" s="223" t="s">
        <v>118</v>
      </c>
      <c r="L57" s="223">
        <v>1300777.906</v>
      </c>
      <c r="M57" s="223">
        <v>1513753.834</v>
      </c>
      <c r="N57" s="222" t="s">
        <v>118</v>
      </c>
      <c r="O57" s="222"/>
      <c r="P57" s="224" t="s">
        <v>1023</v>
      </c>
      <c r="Q57" s="225" t="s">
        <v>1024</v>
      </c>
      <c r="R57" s="225" t="s">
        <v>206</v>
      </c>
      <c r="S57" s="225" t="s">
        <v>1251</v>
      </c>
      <c r="T57" s="226" t="s">
        <v>182</v>
      </c>
    </row>
    <row r="58" spans="1:20" s="227" customFormat="1" ht="12" customHeight="1" outlineLevel="1">
      <c r="A58" s="219"/>
      <c r="B58" s="219"/>
      <c r="C58" s="220"/>
      <c r="D58" s="219"/>
      <c r="E58" s="221"/>
      <c r="F58" s="221"/>
      <c r="G58" s="219"/>
      <c r="H58" s="222"/>
      <c r="I58" s="222"/>
      <c r="J58" s="223">
        <f>SUBTOTAL(9,J57:J57)</f>
        <v>19101</v>
      </c>
      <c r="K58" s="223"/>
      <c r="L58" s="223"/>
      <c r="M58" s="223">
        <f>SUBTOTAL(9,M57:M57)</f>
        <v>1513753.834</v>
      </c>
      <c r="N58" s="222"/>
      <c r="O58" s="222"/>
      <c r="P58" s="224"/>
      <c r="Q58" s="225"/>
      <c r="R58" s="225"/>
      <c r="S58" s="229" t="s">
        <v>1255</v>
      </c>
      <c r="T58" s="226"/>
    </row>
    <row r="59" spans="1:20" s="227" customFormat="1" ht="12" customHeight="1" outlineLevel="2">
      <c r="A59" s="219" t="s">
        <v>689</v>
      </c>
      <c r="B59" s="219" t="s">
        <v>671</v>
      </c>
      <c r="C59" s="220">
        <v>10028</v>
      </c>
      <c r="D59" s="219" t="s">
        <v>700</v>
      </c>
      <c r="E59" s="221" t="s">
        <v>701</v>
      </c>
      <c r="F59" s="221" t="s">
        <v>123</v>
      </c>
      <c r="G59" s="219" t="s">
        <v>690</v>
      </c>
      <c r="H59" s="222">
        <v>10500000</v>
      </c>
      <c r="I59" s="222">
        <v>5801069.028</v>
      </c>
      <c r="J59" s="223">
        <v>1978828.879</v>
      </c>
      <c r="K59" s="223">
        <v>3025341.286</v>
      </c>
      <c r="L59" s="223">
        <v>395052741.893</v>
      </c>
      <c r="M59" s="223">
        <v>158227504.323</v>
      </c>
      <c r="N59" s="222">
        <v>246383761.988</v>
      </c>
      <c r="O59" s="222">
        <v>3489882.44</v>
      </c>
      <c r="P59" s="224" t="s">
        <v>1023</v>
      </c>
      <c r="Q59" s="225" t="s">
        <v>1024</v>
      </c>
      <c r="R59" s="225" t="s">
        <v>216</v>
      </c>
      <c r="S59" s="225" t="s">
        <v>702</v>
      </c>
      <c r="T59" s="226" t="s">
        <v>182</v>
      </c>
    </row>
    <row r="60" spans="1:20" s="227" customFormat="1" ht="12" customHeight="1" outlineLevel="1">
      <c r="A60" s="219"/>
      <c r="B60" s="219"/>
      <c r="C60" s="220"/>
      <c r="D60" s="219"/>
      <c r="E60" s="221"/>
      <c r="F60" s="221"/>
      <c r="G60" s="219"/>
      <c r="H60" s="222"/>
      <c r="I60" s="222"/>
      <c r="J60" s="223">
        <f>SUBTOTAL(9,J59:J59)</f>
        <v>1978828.879</v>
      </c>
      <c r="K60" s="223"/>
      <c r="L60" s="223"/>
      <c r="M60" s="223">
        <f>SUBTOTAL(9,M59:M59)</f>
        <v>158227504.323</v>
      </c>
      <c r="N60" s="222"/>
      <c r="O60" s="222"/>
      <c r="P60" s="224"/>
      <c r="Q60" s="225"/>
      <c r="R60" s="225"/>
      <c r="S60" s="229" t="s">
        <v>1115</v>
      </c>
      <c r="T60" s="226"/>
    </row>
    <row r="61" spans="1:20" s="227" customFormat="1" ht="12" customHeight="1" outlineLevel="2">
      <c r="A61" s="219" t="s">
        <v>903</v>
      </c>
      <c r="B61" s="219" t="s">
        <v>671</v>
      </c>
      <c r="C61" s="220">
        <v>38828</v>
      </c>
      <c r="D61" s="219" t="s">
        <v>915</v>
      </c>
      <c r="E61" s="221" t="s">
        <v>1165</v>
      </c>
      <c r="F61" s="221" t="s">
        <v>123</v>
      </c>
      <c r="G61" s="219" t="s">
        <v>119</v>
      </c>
      <c r="H61" s="222">
        <v>1350000</v>
      </c>
      <c r="I61" s="222">
        <v>1142700</v>
      </c>
      <c r="J61" s="223" t="s">
        <v>118</v>
      </c>
      <c r="K61" s="223">
        <v>1142700</v>
      </c>
      <c r="L61" s="223">
        <v>77817858.402</v>
      </c>
      <c r="M61" s="223" t="s">
        <v>118</v>
      </c>
      <c r="N61" s="222">
        <v>93061475.796</v>
      </c>
      <c r="O61" s="222">
        <v>1142700</v>
      </c>
      <c r="P61" s="224" t="s">
        <v>1023</v>
      </c>
      <c r="Q61" s="225" t="s">
        <v>1024</v>
      </c>
      <c r="R61" s="225" t="s">
        <v>303</v>
      </c>
      <c r="S61" s="225" t="s">
        <v>303</v>
      </c>
      <c r="T61" s="226" t="s">
        <v>182</v>
      </c>
    </row>
    <row r="62" spans="1:20" s="227" customFormat="1" ht="12" customHeight="1" outlineLevel="1">
      <c r="A62" s="219"/>
      <c r="B62" s="219"/>
      <c r="C62" s="220"/>
      <c r="D62" s="219"/>
      <c r="E62" s="221"/>
      <c r="F62" s="221"/>
      <c r="G62" s="219"/>
      <c r="H62" s="222"/>
      <c r="I62" s="222"/>
      <c r="J62" s="223">
        <f>SUBTOTAL(9,J61:J61)</f>
        <v>0</v>
      </c>
      <c r="K62" s="223"/>
      <c r="L62" s="223"/>
      <c r="M62" s="223">
        <f>SUBTOTAL(9,M61:M61)</f>
        <v>0</v>
      </c>
      <c r="N62" s="222"/>
      <c r="O62" s="222"/>
      <c r="P62" s="224"/>
      <c r="Q62" s="225"/>
      <c r="R62" s="225"/>
      <c r="S62" s="229" t="s">
        <v>1116</v>
      </c>
      <c r="T62" s="226"/>
    </row>
    <row r="63" spans="1:20" s="227" customFormat="1" ht="12" customHeight="1" outlineLevel="2">
      <c r="A63" s="219" t="s">
        <v>180</v>
      </c>
      <c r="B63" s="219" t="s">
        <v>671</v>
      </c>
      <c r="C63" s="220" t="s">
        <v>674</v>
      </c>
      <c r="D63" s="219" t="s">
        <v>675</v>
      </c>
      <c r="E63" s="221" t="s">
        <v>309</v>
      </c>
      <c r="F63" s="221" t="s">
        <v>676</v>
      </c>
      <c r="G63" s="219" t="s">
        <v>119</v>
      </c>
      <c r="H63" s="222">
        <v>137500000</v>
      </c>
      <c r="I63" s="222">
        <v>69548863.86</v>
      </c>
      <c r="J63" s="223">
        <v>3199947.77</v>
      </c>
      <c r="K63" s="223">
        <v>66348916.09</v>
      </c>
      <c r="L63" s="223">
        <v>4736276922.945</v>
      </c>
      <c r="M63" s="223">
        <v>251178673.03</v>
      </c>
      <c r="N63" s="222">
        <v>5403455017.763</v>
      </c>
      <c r="O63" s="222">
        <v>66348916.09</v>
      </c>
      <c r="P63" s="224" t="s">
        <v>1022</v>
      </c>
      <c r="Q63" s="225" t="s">
        <v>131</v>
      </c>
      <c r="R63" s="225" t="s">
        <v>131</v>
      </c>
      <c r="S63" s="225" t="s">
        <v>132</v>
      </c>
      <c r="T63" s="226" t="s">
        <v>137</v>
      </c>
    </row>
    <row r="64" spans="1:20" s="227" customFormat="1" ht="12" customHeight="1" outlineLevel="2">
      <c r="A64" s="219" t="s">
        <v>180</v>
      </c>
      <c r="B64" s="219" t="s">
        <v>671</v>
      </c>
      <c r="C64" s="220" t="s">
        <v>1073</v>
      </c>
      <c r="D64" s="219" t="s">
        <v>1074</v>
      </c>
      <c r="E64" s="221" t="s">
        <v>309</v>
      </c>
      <c r="F64" s="221" t="s">
        <v>37</v>
      </c>
      <c r="G64" s="219" t="s">
        <v>119</v>
      </c>
      <c r="H64" s="222">
        <v>37500000</v>
      </c>
      <c r="I64" s="222">
        <v>36609169.17</v>
      </c>
      <c r="J64" s="223">
        <v>5949320.8</v>
      </c>
      <c r="K64" s="223">
        <v>30659848.37</v>
      </c>
      <c r="L64" s="223">
        <v>2493084048.894</v>
      </c>
      <c r="M64" s="223">
        <v>468417748.889</v>
      </c>
      <c r="N64" s="222">
        <v>2496937723.806</v>
      </c>
      <c r="O64" s="222">
        <v>30659848.37</v>
      </c>
      <c r="P64" s="224" t="s">
        <v>1022</v>
      </c>
      <c r="Q64" s="225" t="s">
        <v>131</v>
      </c>
      <c r="R64" s="225" t="s">
        <v>38</v>
      </c>
      <c r="S64" s="225" t="s">
        <v>132</v>
      </c>
      <c r="T64" s="226" t="s">
        <v>137</v>
      </c>
    </row>
    <row r="65" spans="1:20" s="227" customFormat="1" ht="12" customHeight="1" outlineLevel="2">
      <c r="A65" s="219" t="s">
        <v>180</v>
      </c>
      <c r="B65" s="219" t="s">
        <v>120</v>
      </c>
      <c r="C65" s="220" t="s">
        <v>307</v>
      </c>
      <c r="D65" s="219" t="s">
        <v>308</v>
      </c>
      <c r="E65" s="221" t="s">
        <v>309</v>
      </c>
      <c r="F65" s="221" t="s">
        <v>223</v>
      </c>
      <c r="G65" s="219" t="s">
        <v>177</v>
      </c>
      <c r="H65" s="222">
        <v>162509000</v>
      </c>
      <c r="I65" s="222">
        <v>185126454.965</v>
      </c>
      <c r="J65" s="223">
        <v>26881080.67</v>
      </c>
      <c r="K65" s="223">
        <v>150088824.406</v>
      </c>
      <c r="L65" s="223">
        <v>12607109704.005</v>
      </c>
      <c r="M65" s="223">
        <v>2100177440.52</v>
      </c>
      <c r="N65" s="222">
        <v>12223232256.716</v>
      </c>
      <c r="O65" s="222">
        <v>96692386.74</v>
      </c>
      <c r="P65" s="224" t="s">
        <v>1022</v>
      </c>
      <c r="Q65" s="225" t="s">
        <v>131</v>
      </c>
      <c r="R65" s="225" t="s">
        <v>131</v>
      </c>
      <c r="S65" s="225" t="s">
        <v>132</v>
      </c>
      <c r="T65" s="226" t="s">
        <v>182</v>
      </c>
    </row>
    <row r="66" spans="1:20" s="227" customFormat="1" ht="12" customHeight="1" outlineLevel="2">
      <c r="A66" s="219" t="s">
        <v>670</v>
      </c>
      <c r="B66" s="219" t="s">
        <v>671</v>
      </c>
      <c r="C66" s="220">
        <v>8220060001</v>
      </c>
      <c r="D66" s="219" t="s">
        <v>706</v>
      </c>
      <c r="E66" s="221" t="s">
        <v>707</v>
      </c>
      <c r="F66" s="221" t="s">
        <v>254</v>
      </c>
      <c r="G66" s="219" t="s">
        <v>138</v>
      </c>
      <c r="H66" s="222">
        <v>80000000</v>
      </c>
      <c r="I66" s="222">
        <v>11652125.598</v>
      </c>
      <c r="J66" s="223" t="s">
        <v>118</v>
      </c>
      <c r="K66" s="223">
        <v>11713030.404</v>
      </c>
      <c r="L66" s="223">
        <v>793509634.955</v>
      </c>
      <c r="M66" s="223" t="s">
        <v>118</v>
      </c>
      <c r="N66" s="222">
        <v>953909070.984</v>
      </c>
      <c r="O66" s="222">
        <v>80000000</v>
      </c>
      <c r="P66" s="224" t="s">
        <v>1022</v>
      </c>
      <c r="Q66" s="225" t="s">
        <v>131</v>
      </c>
      <c r="R66" s="225" t="s">
        <v>131</v>
      </c>
      <c r="S66" s="225" t="s">
        <v>132</v>
      </c>
      <c r="T66" s="226" t="s">
        <v>137</v>
      </c>
    </row>
    <row r="67" spans="1:20" s="227" customFormat="1" ht="12" customHeight="1" outlineLevel="2">
      <c r="A67" s="219" t="s">
        <v>670</v>
      </c>
      <c r="B67" s="219" t="s">
        <v>120</v>
      </c>
      <c r="C67" s="220">
        <v>2371</v>
      </c>
      <c r="D67" s="219" t="s">
        <v>128</v>
      </c>
      <c r="E67" s="221" t="s">
        <v>129</v>
      </c>
      <c r="F67" s="221" t="s">
        <v>130</v>
      </c>
      <c r="G67" s="219" t="s">
        <v>119</v>
      </c>
      <c r="H67" s="222">
        <v>300000000</v>
      </c>
      <c r="I67" s="222">
        <v>300000000</v>
      </c>
      <c r="J67" s="223">
        <v>0</v>
      </c>
      <c r="K67" s="223">
        <v>300000000</v>
      </c>
      <c r="L67" s="223">
        <v>20429996955</v>
      </c>
      <c r="M67" s="223">
        <v>0</v>
      </c>
      <c r="N67" s="222">
        <v>24431996796</v>
      </c>
      <c r="O67" s="222">
        <v>300000000</v>
      </c>
      <c r="P67" s="224" t="s">
        <v>1022</v>
      </c>
      <c r="Q67" s="225" t="s">
        <v>131</v>
      </c>
      <c r="R67" s="225" t="s">
        <v>131</v>
      </c>
      <c r="S67" s="225" t="s">
        <v>132</v>
      </c>
      <c r="T67" s="226" t="s">
        <v>137</v>
      </c>
    </row>
    <row r="68" spans="1:20" s="227" customFormat="1" ht="12" customHeight="1" outlineLevel="2">
      <c r="A68" s="219" t="s">
        <v>422</v>
      </c>
      <c r="B68" s="219" t="s">
        <v>120</v>
      </c>
      <c r="C68" s="220" t="s">
        <v>478</v>
      </c>
      <c r="D68" s="219" t="s">
        <v>479</v>
      </c>
      <c r="E68" s="221" t="s">
        <v>306</v>
      </c>
      <c r="F68" s="221" t="s">
        <v>135</v>
      </c>
      <c r="G68" s="219" t="s">
        <v>177</v>
      </c>
      <c r="H68" s="222">
        <v>281800000</v>
      </c>
      <c r="I68" s="222">
        <v>26793960.451</v>
      </c>
      <c r="J68" s="223">
        <v>4995189.83</v>
      </c>
      <c r="K68" s="223">
        <v>20526895.815</v>
      </c>
      <c r="L68" s="223">
        <v>1824668434.753</v>
      </c>
      <c r="M68" s="223">
        <v>405690244.17</v>
      </c>
      <c r="N68" s="222">
        <v>1671710175.975</v>
      </c>
      <c r="O68" s="222">
        <v>13224132.82</v>
      </c>
      <c r="P68" s="224" t="s">
        <v>1022</v>
      </c>
      <c r="Q68" s="225" t="s">
        <v>131</v>
      </c>
      <c r="R68" s="225" t="s">
        <v>131</v>
      </c>
      <c r="S68" s="225" t="s">
        <v>132</v>
      </c>
      <c r="T68" s="226" t="s">
        <v>137</v>
      </c>
    </row>
    <row r="69" spans="1:20" s="227" customFormat="1" ht="12" customHeight="1" outlineLevel="2">
      <c r="A69" s="219" t="s">
        <v>512</v>
      </c>
      <c r="B69" s="219" t="s">
        <v>671</v>
      </c>
      <c r="C69" s="220" t="s">
        <v>820</v>
      </c>
      <c r="D69" s="219" t="s">
        <v>821</v>
      </c>
      <c r="E69" s="221" t="s">
        <v>822</v>
      </c>
      <c r="F69" s="221" t="s">
        <v>811</v>
      </c>
      <c r="G69" s="219" t="s">
        <v>511</v>
      </c>
      <c r="H69" s="222">
        <v>200000</v>
      </c>
      <c r="I69" s="222">
        <v>325228.001</v>
      </c>
      <c r="J69" s="223" t="s">
        <v>118</v>
      </c>
      <c r="K69" s="223">
        <v>310446.002</v>
      </c>
      <c r="L69" s="223">
        <v>22148023.573</v>
      </c>
      <c r="M69" s="223" t="s">
        <v>118</v>
      </c>
      <c r="N69" s="222">
        <v>25282719.082</v>
      </c>
      <c r="O69" s="222">
        <v>200000</v>
      </c>
      <c r="P69" s="224" t="s">
        <v>1022</v>
      </c>
      <c r="Q69" s="225" t="s">
        <v>131</v>
      </c>
      <c r="R69" s="225" t="s">
        <v>131</v>
      </c>
      <c r="S69" s="225" t="s">
        <v>132</v>
      </c>
      <c r="T69" s="226" t="s">
        <v>182</v>
      </c>
    </row>
    <row r="70" spans="1:20" s="227" customFormat="1" ht="12" customHeight="1" outlineLevel="2">
      <c r="A70" s="219" t="s">
        <v>512</v>
      </c>
      <c r="B70" s="219" t="s">
        <v>120</v>
      </c>
      <c r="C70" s="220" t="s">
        <v>524</v>
      </c>
      <c r="D70" s="219" t="s">
        <v>525</v>
      </c>
      <c r="E70" s="221" t="s">
        <v>526</v>
      </c>
      <c r="F70" s="221" t="s">
        <v>254</v>
      </c>
      <c r="G70" s="219" t="s">
        <v>511</v>
      </c>
      <c r="H70" s="222">
        <v>55170000</v>
      </c>
      <c r="I70" s="222">
        <v>5587729.912</v>
      </c>
      <c r="J70" s="223">
        <v>143701.23</v>
      </c>
      <c r="K70" s="223">
        <v>5189451.473</v>
      </c>
      <c r="L70" s="223">
        <v>380524350.278</v>
      </c>
      <c r="M70" s="223">
        <v>11082454.68</v>
      </c>
      <c r="N70" s="222">
        <v>422628872.56</v>
      </c>
      <c r="O70" s="222">
        <v>3343223.26</v>
      </c>
      <c r="P70" s="224" t="s">
        <v>1022</v>
      </c>
      <c r="Q70" s="225" t="s">
        <v>131</v>
      </c>
      <c r="R70" s="225" t="s">
        <v>131</v>
      </c>
      <c r="S70" s="225" t="s">
        <v>132</v>
      </c>
      <c r="T70" s="226" t="s">
        <v>182</v>
      </c>
    </row>
    <row r="71" spans="1:20" s="227" customFormat="1" ht="12" customHeight="1" outlineLevel="2">
      <c r="A71" s="219" t="s">
        <v>512</v>
      </c>
      <c r="B71" s="219" t="s">
        <v>120</v>
      </c>
      <c r="C71" s="220" t="s">
        <v>529</v>
      </c>
      <c r="D71" s="219" t="s">
        <v>530</v>
      </c>
      <c r="E71" s="221" t="s">
        <v>531</v>
      </c>
      <c r="F71" s="221" t="s">
        <v>123</v>
      </c>
      <c r="G71" s="219" t="s">
        <v>119</v>
      </c>
      <c r="H71" s="222">
        <v>127000000</v>
      </c>
      <c r="I71" s="222">
        <v>127000000</v>
      </c>
      <c r="J71" s="223">
        <v>34747793.87</v>
      </c>
      <c r="K71" s="223">
        <v>92252206.13</v>
      </c>
      <c r="L71" s="223">
        <v>8648698710.95</v>
      </c>
      <c r="M71" s="223">
        <v>2753825786.89</v>
      </c>
      <c r="N71" s="222">
        <v>7513018681.974</v>
      </c>
      <c r="O71" s="222">
        <v>92252206.13</v>
      </c>
      <c r="P71" s="224" t="s">
        <v>1022</v>
      </c>
      <c r="Q71" s="225" t="s">
        <v>131</v>
      </c>
      <c r="R71" s="225" t="s">
        <v>131</v>
      </c>
      <c r="S71" s="225" t="s">
        <v>132</v>
      </c>
      <c r="T71" s="226" t="s">
        <v>182</v>
      </c>
    </row>
    <row r="72" spans="1:20" s="227" customFormat="1" ht="12" customHeight="1" outlineLevel="2">
      <c r="A72" s="219" t="s">
        <v>512</v>
      </c>
      <c r="B72" s="219" t="s">
        <v>120</v>
      </c>
      <c r="C72" s="220" t="s">
        <v>532</v>
      </c>
      <c r="D72" s="219" t="s">
        <v>533</v>
      </c>
      <c r="E72" s="221" t="s">
        <v>1166</v>
      </c>
      <c r="F72" s="221" t="s">
        <v>123</v>
      </c>
      <c r="G72" s="219" t="s">
        <v>511</v>
      </c>
      <c r="H72" s="222">
        <v>56860000</v>
      </c>
      <c r="I72" s="222" t="s">
        <v>118</v>
      </c>
      <c r="J72" s="223">
        <v>70908.47</v>
      </c>
      <c r="K72" s="223">
        <v>88188530.442</v>
      </c>
      <c r="L72" s="223" t="s">
        <v>118</v>
      </c>
      <c r="M72" s="223">
        <v>5743733.38</v>
      </c>
      <c r="N72" s="222">
        <v>7182072977.349</v>
      </c>
      <c r="O72" s="222">
        <v>56814086.76</v>
      </c>
      <c r="P72" s="224" t="s">
        <v>1022</v>
      </c>
      <c r="Q72" s="225" t="s">
        <v>131</v>
      </c>
      <c r="R72" s="225" t="s">
        <v>131</v>
      </c>
      <c r="S72" s="225" t="s">
        <v>132</v>
      </c>
      <c r="T72" s="226" t="s">
        <v>182</v>
      </c>
    </row>
    <row r="73" spans="1:20" s="227" customFormat="1" ht="12" customHeight="1" outlineLevel="2">
      <c r="A73" s="219" t="s">
        <v>631</v>
      </c>
      <c r="B73" s="219" t="s">
        <v>120</v>
      </c>
      <c r="C73" s="220" t="s">
        <v>632</v>
      </c>
      <c r="D73" s="219" t="s">
        <v>633</v>
      </c>
      <c r="E73" s="221" t="s">
        <v>634</v>
      </c>
      <c r="F73" s="221" t="s">
        <v>359</v>
      </c>
      <c r="G73" s="219" t="s">
        <v>119</v>
      </c>
      <c r="H73" s="222">
        <v>20000000</v>
      </c>
      <c r="I73" s="222">
        <v>20000000</v>
      </c>
      <c r="J73" s="223">
        <v>0</v>
      </c>
      <c r="K73" s="223">
        <v>20000000</v>
      </c>
      <c r="L73" s="223">
        <v>1361999797</v>
      </c>
      <c r="M73" s="223">
        <v>0</v>
      </c>
      <c r="N73" s="222">
        <v>1628799786.4</v>
      </c>
      <c r="O73" s="222">
        <v>20000000</v>
      </c>
      <c r="P73" s="224" t="s">
        <v>1022</v>
      </c>
      <c r="Q73" s="225" t="s">
        <v>131</v>
      </c>
      <c r="R73" s="225" t="s">
        <v>131</v>
      </c>
      <c r="S73" s="225" t="s">
        <v>132</v>
      </c>
      <c r="T73" s="226" t="s">
        <v>137</v>
      </c>
    </row>
    <row r="74" spans="1:20" s="227" customFormat="1" ht="12" customHeight="1" outlineLevel="2">
      <c r="A74" s="219" t="s">
        <v>585</v>
      </c>
      <c r="B74" s="219" t="s">
        <v>120</v>
      </c>
      <c r="C74" s="220" t="s">
        <v>34</v>
      </c>
      <c r="D74" s="219" t="s">
        <v>35</v>
      </c>
      <c r="E74" s="221" t="s">
        <v>36</v>
      </c>
      <c r="F74" s="221" t="s">
        <v>175</v>
      </c>
      <c r="G74" s="219" t="s">
        <v>119</v>
      </c>
      <c r="H74" s="222">
        <v>6000000</v>
      </c>
      <c r="I74" s="222" t="s">
        <v>118</v>
      </c>
      <c r="J74" s="223">
        <v>0</v>
      </c>
      <c r="K74" s="223">
        <v>6000000</v>
      </c>
      <c r="L74" s="223" t="s">
        <v>118</v>
      </c>
      <c r="M74" s="223">
        <v>0</v>
      </c>
      <c r="N74" s="222">
        <v>488639935.92</v>
      </c>
      <c r="O74" s="222">
        <v>6000000</v>
      </c>
      <c r="P74" s="224" t="s">
        <v>1022</v>
      </c>
      <c r="Q74" s="225" t="s">
        <v>131</v>
      </c>
      <c r="R74" s="225" t="s">
        <v>131</v>
      </c>
      <c r="S74" s="225" t="s">
        <v>132</v>
      </c>
      <c r="T74" s="226" t="s">
        <v>137</v>
      </c>
    </row>
    <row r="75" spans="1:20" s="227" customFormat="1" ht="12" customHeight="1" outlineLevel="2">
      <c r="A75" s="219" t="s">
        <v>658</v>
      </c>
      <c r="B75" s="219" t="s">
        <v>671</v>
      </c>
      <c r="C75" s="220" t="s">
        <v>859</v>
      </c>
      <c r="D75" s="219" t="s">
        <v>860</v>
      </c>
      <c r="E75" s="221" t="s">
        <v>861</v>
      </c>
      <c r="F75" s="221" t="s">
        <v>156</v>
      </c>
      <c r="G75" s="219" t="s">
        <v>655</v>
      </c>
      <c r="H75" s="222">
        <v>500000000</v>
      </c>
      <c r="I75" s="222">
        <v>133338665.102</v>
      </c>
      <c r="J75" s="223">
        <v>150000</v>
      </c>
      <c r="K75" s="223">
        <v>133172502.019</v>
      </c>
      <c r="L75" s="223">
        <v>9080361740.065</v>
      </c>
      <c r="M75" s="223">
        <v>11887496.732</v>
      </c>
      <c r="N75" s="222">
        <v>10845567142.15</v>
      </c>
      <c r="O75" s="222">
        <v>499436825</v>
      </c>
      <c r="P75" s="224" t="s">
        <v>1022</v>
      </c>
      <c r="Q75" s="225" t="s">
        <v>131</v>
      </c>
      <c r="R75" s="225" t="s">
        <v>131</v>
      </c>
      <c r="S75" s="225" t="s">
        <v>132</v>
      </c>
      <c r="T75" s="226" t="s">
        <v>137</v>
      </c>
    </row>
    <row r="76" spans="1:20" s="227" customFormat="1" ht="12" customHeight="1" outlineLevel="2">
      <c r="A76" s="219" t="s">
        <v>669</v>
      </c>
      <c r="B76" s="219" t="s">
        <v>671</v>
      </c>
      <c r="C76" s="220">
        <v>10764</v>
      </c>
      <c r="D76" s="219" t="s">
        <v>883</v>
      </c>
      <c r="E76" s="221" t="s">
        <v>884</v>
      </c>
      <c r="F76" s="221" t="s">
        <v>567</v>
      </c>
      <c r="G76" s="219" t="s">
        <v>194</v>
      </c>
      <c r="H76" s="222">
        <v>35000000</v>
      </c>
      <c r="I76" s="222">
        <v>34709500.226</v>
      </c>
      <c r="J76" s="223" t="s">
        <v>118</v>
      </c>
      <c r="K76" s="223">
        <v>29000999.905</v>
      </c>
      <c r="L76" s="223">
        <v>2363716613.105</v>
      </c>
      <c r="M76" s="223" t="s">
        <v>118</v>
      </c>
      <c r="N76" s="222">
        <v>2361841122.513</v>
      </c>
      <c r="O76" s="222">
        <v>17500000</v>
      </c>
      <c r="P76" s="224" t="s">
        <v>1022</v>
      </c>
      <c r="Q76" s="225" t="s">
        <v>131</v>
      </c>
      <c r="R76" s="225" t="s">
        <v>131</v>
      </c>
      <c r="S76" s="225" t="s">
        <v>132</v>
      </c>
      <c r="T76" s="226" t="s">
        <v>182</v>
      </c>
    </row>
    <row r="77" spans="1:20" s="227" customFormat="1" ht="12" customHeight="1" outlineLevel="1">
      <c r="A77" s="219"/>
      <c r="B77" s="219"/>
      <c r="C77" s="220"/>
      <c r="D77" s="219"/>
      <c r="E77" s="221"/>
      <c r="F77" s="221"/>
      <c r="G77" s="219"/>
      <c r="H77" s="222"/>
      <c r="I77" s="222"/>
      <c r="J77" s="223">
        <f>SUBTOTAL(9,J63:J76)</f>
        <v>76137942.63999999</v>
      </c>
      <c r="K77" s="223"/>
      <c r="L77" s="223"/>
      <c r="M77" s="223">
        <f>SUBTOTAL(9,M63:M76)</f>
        <v>6008003578.291</v>
      </c>
      <c r="N77" s="222"/>
      <c r="O77" s="222"/>
      <c r="P77" s="224"/>
      <c r="Q77" s="225"/>
      <c r="R77" s="225"/>
      <c r="S77" s="229" t="s">
        <v>1117</v>
      </c>
      <c r="T77" s="226"/>
    </row>
    <row r="78" spans="1:20" s="227" customFormat="1" ht="12" customHeight="1" outlineLevel="2">
      <c r="A78" s="219" t="s">
        <v>397</v>
      </c>
      <c r="B78" s="219" t="s">
        <v>671</v>
      </c>
      <c r="C78" s="220" t="s">
        <v>763</v>
      </c>
      <c r="D78" s="219" t="s">
        <v>764</v>
      </c>
      <c r="E78" s="221" t="s">
        <v>765</v>
      </c>
      <c r="F78" s="221" t="s">
        <v>766</v>
      </c>
      <c r="G78" s="219" t="s">
        <v>119</v>
      </c>
      <c r="H78" s="222">
        <v>495000</v>
      </c>
      <c r="I78" s="222">
        <v>167200.01</v>
      </c>
      <c r="J78" s="223" t="s">
        <v>118</v>
      </c>
      <c r="K78" s="223">
        <v>167200.01</v>
      </c>
      <c r="L78" s="223">
        <v>11386318.984</v>
      </c>
      <c r="M78" s="223" t="s">
        <v>118</v>
      </c>
      <c r="N78" s="222">
        <v>13616767.029</v>
      </c>
      <c r="O78" s="222">
        <v>167200.01</v>
      </c>
      <c r="P78" s="224" t="s">
        <v>1023</v>
      </c>
      <c r="Q78" s="225" t="s">
        <v>1024</v>
      </c>
      <c r="R78" s="225" t="s">
        <v>206</v>
      </c>
      <c r="S78" s="225" t="s">
        <v>767</v>
      </c>
      <c r="T78" s="226" t="s">
        <v>182</v>
      </c>
    </row>
    <row r="79" spans="1:20" s="227" customFormat="1" ht="12" customHeight="1" outlineLevel="1">
      <c r="A79" s="219"/>
      <c r="B79" s="219"/>
      <c r="C79" s="220"/>
      <c r="D79" s="219"/>
      <c r="E79" s="221"/>
      <c r="F79" s="221"/>
      <c r="G79" s="219"/>
      <c r="H79" s="222"/>
      <c r="I79" s="222"/>
      <c r="J79" s="223">
        <f>SUBTOTAL(9,J78:J78)</f>
        <v>0</v>
      </c>
      <c r="K79" s="223"/>
      <c r="L79" s="223"/>
      <c r="M79" s="223">
        <f>SUBTOTAL(9,M78:M78)</f>
        <v>0</v>
      </c>
      <c r="N79" s="222"/>
      <c r="O79" s="222"/>
      <c r="P79" s="224"/>
      <c r="Q79" s="225"/>
      <c r="R79" s="225"/>
      <c r="S79" s="229" t="s">
        <v>1118</v>
      </c>
      <c r="T79" s="226"/>
    </row>
    <row r="80" spans="1:20" s="227" customFormat="1" ht="12" customHeight="1" outlineLevel="2">
      <c r="A80" s="219" t="s">
        <v>160</v>
      </c>
      <c r="B80" s="219" t="s">
        <v>671</v>
      </c>
      <c r="C80" s="220" t="s">
        <v>741</v>
      </c>
      <c r="D80" s="219" t="s">
        <v>742</v>
      </c>
      <c r="E80" s="221" t="s">
        <v>743</v>
      </c>
      <c r="F80" s="221" t="s">
        <v>1167</v>
      </c>
      <c r="G80" s="219" t="s">
        <v>147</v>
      </c>
      <c r="H80" s="222">
        <v>1022000</v>
      </c>
      <c r="I80" s="222">
        <v>886470.735</v>
      </c>
      <c r="J80" s="223" t="s">
        <v>118</v>
      </c>
      <c r="K80" s="223">
        <v>796717.973</v>
      </c>
      <c r="L80" s="223">
        <v>60368648.04</v>
      </c>
      <c r="M80" s="223" t="s">
        <v>118</v>
      </c>
      <c r="N80" s="222">
        <v>64884703.211</v>
      </c>
      <c r="O80" s="222">
        <v>564128</v>
      </c>
      <c r="P80" s="224" t="s">
        <v>1023</v>
      </c>
      <c r="Q80" s="225" t="s">
        <v>1024</v>
      </c>
      <c r="R80" s="225" t="s">
        <v>206</v>
      </c>
      <c r="S80" s="225" t="s">
        <v>745</v>
      </c>
      <c r="T80" s="226" t="s">
        <v>182</v>
      </c>
    </row>
    <row r="81" spans="1:20" s="227" customFormat="1" ht="12" customHeight="1" outlineLevel="1">
      <c r="A81" s="219"/>
      <c r="B81" s="219"/>
      <c r="C81" s="220"/>
      <c r="D81" s="219"/>
      <c r="E81" s="221"/>
      <c r="F81" s="221"/>
      <c r="G81" s="219"/>
      <c r="H81" s="222"/>
      <c r="I81" s="222"/>
      <c r="J81" s="223">
        <f>SUBTOTAL(9,J80:J80)</f>
        <v>0</v>
      </c>
      <c r="K81" s="223"/>
      <c r="L81" s="223"/>
      <c r="M81" s="223">
        <f>SUBTOTAL(9,M80:M80)</f>
        <v>0</v>
      </c>
      <c r="N81" s="222"/>
      <c r="O81" s="222"/>
      <c r="P81" s="224"/>
      <c r="Q81" s="225"/>
      <c r="R81" s="225"/>
      <c r="S81" s="229" t="s">
        <v>1119</v>
      </c>
      <c r="T81" s="226"/>
    </row>
    <row r="82" spans="1:20" s="227" customFormat="1" ht="12" customHeight="1" outlineLevel="2">
      <c r="A82" s="219" t="s">
        <v>180</v>
      </c>
      <c r="B82" s="219" t="s">
        <v>120</v>
      </c>
      <c r="C82" s="220" t="s">
        <v>320</v>
      </c>
      <c r="D82" s="219" t="s">
        <v>321</v>
      </c>
      <c r="E82" s="221" t="s">
        <v>322</v>
      </c>
      <c r="F82" s="221" t="s">
        <v>223</v>
      </c>
      <c r="G82" s="219" t="s">
        <v>119</v>
      </c>
      <c r="H82" s="222">
        <v>400000000</v>
      </c>
      <c r="I82" s="222">
        <v>200000000</v>
      </c>
      <c r="J82" s="223">
        <v>0</v>
      </c>
      <c r="K82" s="223">
        <v>200000000</v>
      </c>
      <c r="L82" s="223">
        <v>13619997970</v>
      </c>
      <c r="M82" s="223">
        <v>0</v>
      </c>
      <c r="N82" s="222">
        <v>16287997864</v>
      </c>
      <c r="O82" s="222">
        <v>200000000</v>
      </c>
      <c r="P82" s="224" t="s">
        <v>1020</v>
      </c>
      <c r="Q82" s="225" t="s">
        <v>273</v>
      </c>
      <c r="R82" s="225" t="s">
        <v>273</v>
      </c>
      <c r="S82" s="225" t="s">
        <v>225</v>
      </c>
      <c r="T82" s="226" t="s">
        <v>182</v>
      </c>
    </row>
    <row r="83" spans="1:20" s="227" customFormat="1" ht="12" customHeight="1" outlineLevel="2">
      <c r="A83" s="219" t="s">
        <v>180</v>
      </c>
      <c r="B83" s="219" t="s">
        <v>120</v>
      </c>
      <c r="C83" s="220" t="s">
        <v>349</v>
      </c>
      <c r="D83" s="219" t="s">
        <v>350</v>
      </c>
      <c r="E83" s="221" t="s">
        <v>351</v>
      </c>
      <c r="F83" s="221" t="s">
        <v>135</v>
      </c>
      <c r="G83" s="219" t="s">
        <v>119</v>
      </c>
      <c r="H83" s="222">
        <v>400000000</v>
      </c>
      <c r="I83" s="222">
        <v>200000000</v>
      </c>
      <c r="J83" s="223">
        <v>0</v>
      </c>
      <c r="K83" s="223">
        <v>200000000</v>
      </c>
      <c r="L83" s="223">
        <v>13619997970</v>
      </c>
      <c r="M83" s="223">
        <v>0</v>
      </c>
      <c r="N83" s="222">
        <v>16287997864</v>
      </c>
      <c r="O83" s="222">
        <v>200000000</v>
      </c>
      <c r="P83" s="224" t="s">
        <v>1020</v>
      </c>
      <c r="Q83" s="225" t="s">
        <v>273</v>
      </c>
      <c r="R83" s="225" t="s">
        <v>273</v>
      </c>
      <c r="S83" s="225" t="s">
        <v>225</v>
      </c>
      <c r="T83" s="226" t="s">
        <v>182</v>
      </c>
    </row>
    <row r="84" spans="1:20" s="227" customFormat="1" ht="12" customHeight="1" outlineLevel="2">
      <c r="A84" s="219" t="s">
        <v>180</v>
      </c>
      <c r="B84" s="219" t="s">
        <v>120</v>
      </c>
      <c r="C84" s="220" t="s">
        <v>377</v>
      </c>
      <c r="D84" s="219" t="s">
        <v>378</v>
      </c>
      <c r="E84" s="221" t="s">
        <v>375</v>
      </c>
      <c r="F84" s="221" t="s">
        <v>156</v>
      </c>
      <c r="G84" s="219" t="s">
        <v>177</v>
      </c>
      <c r="H84" s="222">
        <v>122888000</v>
      </c>
      <c r="I84" s="222" t="s">
        <v>118</v>
      </c>
      <c r="J84" s="223">
        <v>193030012.47</v>
      </c>
      <c r="K84" s="223" t="s">
        <v>118</v>
      </c>
      <c r="L84" s="223" t="s">
        <v>118</v>
      </c>
      <c r="M84" s="223">
        <v>15072744942.96</v>
      </c>
      <c r="N84" s="222" t="s">
        <v>118</v>
      </c>
      <c r="O84" s="222"/>
      <c r="P84" s="224" t="s">
        <v>1020</v>
      </c>
      <c r="Q84" s="225" t="s">
        <v>273</v>
      </c>
      <c r="R84" s="225" t="s">
        <v>273</v>
      </c>
      <c r="S84" s="225" t="s">
        <v>225</v>
      </c>
      <c r="T84" s="226" t="s">
        <v>182</v>
      </c>
    </row>
    <row r="85" spans="1:20" s="227" customFormat="1" ht="12" customHeight="1" outlineLevel="2">
      <c r="A85" s="219" t="s">
        <v>180</v>
      </c>
      <c r="B85" s="219" t="s">
        <v>120</v>
      </c>
      <c r="C85" s="220" t="s">
        <v>226</v>
      </c>
      <c r="D85" s="219" t="s">
        <v>227</v>
      </c>
      <c r="E85" s="221" t="s">
        <v>228</v>
      </c>
      <c r="F85" s="221" t="s">
        <v>1168</v>
      </c>
      <c r="G85" s="219" t="s">
        <v>119</v>
      </c>
      <c r="H85" s="222">
        <v>6562000</v>
      </c>
      <c r="I85" s="222">
        <v>2989407.5</v>
      </c>
      <c r="J85" s="223">
        <v>2794000</v>
      </c>
      <c r="K85" s="223">
        <v>195407.5</v>
      </c>
      <c r="L85" s="223">
        <v>203578620.408</v>
      </c>
      <c r="M85" s="223">
        <v>219575355.45</v>
      </c>
      <c r="N85" s="222">
        <v>15913984.713</v>
      </c>
      <c r="O85" s="222">
        <v>195407.5</v>
      </c>
      <c r="P85" s="224" t="s">
        <v>1023</v>
      </c>
      <c r="Q85" s="225" t="s">
        <v>1024</v>
      </c>
      <c r="R85" s="225" t="s">
        <v>187</v>
      </c>
      <c r="S85" s="225" t="s">
        <v>225</v>
      </c>
      <c r="T85" s="226" t="s">
        <v>182</v>
      </c>
    </row>
    <row r="86" spans="1:20" s="227" customFormat="1" ht="12" customHeight="1" outlineLevel="2">
      <c r="A86" s="219" t="s">
        <v>180</v>
      </c>
      <c r="B86" s="219" t="s">
        <v>120</v>
      </c>
      <c r="C86" s="220" t="s">
        <v>247</v>
      </c>
      <c r="D86" s="219" t="s">
        <v>248</v>
      </c>
      <c r="E86" s="221" t="s">
        <v>249</v>
      </c>
      <c r="F86" s="221" t="s">
        <v>123</v>
      </c>
      <c r="G86" s="219" t="s">
        <v>177</v>
      </c>
      <c r="H86" s="222">
        <v>8501765</v>
      </c>
      <c r="I86" s="222">
        <v>10067050.631</v>
      </c>
      <c r="J86" s="223">
        <v>1854221.2</v>
      </c>
      <c r="K86" s="223">
        <v>7698696.074</v>
      </c>
      <c r="L86" s="223">
        <v>685566045.78</v>
      </c>
      <c r="M86" s="223">
        <v>146742062.18</v>
      </c>
      <c r="N86" s="222">
        <v>626981726.046</v>
      </c>
      <c r="O86" s="222">
        <v>4959765</v>
      </c>
      <c r="P86" s="224" t="s">
        <v>1023</v>
      </c>
      <c r="Q86" s="225" t="s">
        <v>1024</v>
      </c>
      <c r="R86" s="225" t="s">
        <v>250</v>
      </c>
      <c r="S86" s="225" t="s">
        <v>225</v>
      </c>
      <c r="T86" s="226" t="s">
        <v>182</v>
      </c>
    </row>
    <row r="87" spans="1:20" s="227" customFormat="1" ht="12" customHeight="1" outlineLevel="2">
      <c r="A87" s="219" t="s">
        <v>180</v>
      </c>
      <c r="B87" s="219" t="s">
        <v>120</v>
      </c>
      <c r="C87" s="220" t="s">
        <v>373</v>
      </c>
      <c r="D87" s="219" t="s">
        <v>374</v>
      </c>
      <c r="E87" s="221" t="s">
        <v>375</v>
      </c>
      <c r="F87" s="221" t="s">
        <v>156</v>
      </c>
      <c r="G87" s="219" t="s">
        <v>119</v>
      </c>
      <c r="H87" s="222">
        <v>300000000</v>
      </c>
      <c r="I87" s="222" t="s">
        <v>118</v>
      </c>
      <c r="J87" s="223">
        <v>300000000</v>
      </c>
      <c r="K87" s="223" t="s">
        <v>118</v>
      </c>
      <c r="L87" s="223" t="s">
        <v>118</v>
      </c>
      <c r="M87" s="223">
        <v>23425494435</v>
      </c>
      <c r="N87" s="222" t="s">
        <v>118</v>
      </c>
      <c r="O87" s="222"/>
      <c r="P87" s="224" t="s">
        <v>1020</v>
      </c>
      <c r="Q87" s="225" t="s">
        <v>273</v>
      </c>
      <c r="R87" s="225" t="s">
        <v>273</v>
      </c>
      <c r="S87" s="225" t="s">
        <v>225</v>
      </c>
      <c r="T87" s="226" t="s">
        <v>182</v>
      </c>
    </row>
    <row r="88" spans="1:20" s="227" customFormat="1" ht="12" customHeight="1" outlineLevel="2">
      <c r="A88" s="219" t="s">
        <v>180</v>
      </c>
      <c r="B88" s="219" t="s">
        <v>120</v>
      </c>
      <c r="C88" s="220" t="s">
        <v>1087</v>
      </c>
      <c r="D88" s="219" t="s">
        <v>1088</v>
      </c>
      <c r="E88" s="221" t="s">
        <v>1089</v>
      </c>
      <c r="F88" s="221" t="s">
        <v>135</v>
      </c>
      <c r="G88" s="219" t="s">
        <v>119</v>
      </c>
      <c r="H88" s="222">
        <v>350000000</v>
      </c>
      <c r="I88" s="222" t="s">
        <v>118</v>
      </c>
      <c r="J88" s="223">
        <v>350000000</v>
      </c>
      <c r="K88" s="223" t="s">
        <v>118</v>
      </c>
      <c r="L88" s="223" t="s">
        <v>118</v>
      </c>
      <c r="M88" s="223">
        <v>28496090000</v>
      </c>
      <c r="N88" s="222" t="s">
        <v>118</v>
      </c>
      <c r="O88" s="222"/>
      <c r="P88" s="224" t="s">
        <v>1020</v>
      </c>
      <c r="Q88" s="225" t="s">
        <v>273</v>
      </c>
      <c r="R88" s="225" t="s">
        <v>273</v>
      </c>
      <c r="S88" s="225" t="s">
        <v>225</v>
      </c>
      <c r="T88" s="226" t="s">
        <v>182</v>
      </c>
    </row>
    <row r="89" spans="1:20" s="227" customFormat="1" ht="12" customHeight="1" outlineLevel="2">
      <c r="A89" s="219" t="s">
        <v>180</v>
      </c>
      <c r="B89" s="219" t="s">
        <v>120</v>
      </c>
      <c r="C89" s="220" t="s">
        <v>1090</v>
      </c>
      <c r="D89" s="219" t="s">
        <v>1091</v>
      </c>
      <c r="E89" s="221" t="s">
        <v>1089</v>
      </c>
      <c r="F89" s="221" t="s">
        <v>135</v>
      </c>
      <c r="G89" s="219" t="s">
        <v>177</v>
      </c>
      <c r="H89" s="222">
        <v>64626000</v>
      </c>
      <c r="I89" s="222"/>
      <c r="J89" s="223">
        <f>SUM(H89/0.64423442)</f>
        <v>100314416.60630304</v>
      </c>
      <c r="K89" s="223"/>
      <c r="L89" s="223" t="s">
        <v>118</v>
      </c>
      <c r="M89" s="223">
        <v>8169605017.06</v>
      </c>
      <c r="N89" s="222"/>
      <c r="O89" s="222" t="s">
        <v>118</v>
      </c>
      <c r="P89" s="224" t="s">
        <v>1020</v>
      </c>
      <c r="Q89" s="225" t="s">
        <v>273</v>
      </c>
      <c r="R89" s="225" t="s">
        <v>273</v>
      </c>
      <c r="S89" s="225" t="s">
        <v>225</v>
      </c>
      <c r="T89" s="226" t="s">
        <v>137</v>
      </c>
    </row>
    <row r="90" spans="1:20" s="227" customFormat="1" ht="12" customHeight="1" outlineLevel="2">
      <c r="A90" s="219" t="s">
        <v>180</v>
      </c>
      <c r="B90" s="219" t="s">
        <v>120</v>
      </c>
      <c r="C90" s="220" t="s">
        <v>1191</v>
      </c>
      <c r="D90" s="219" t="s">
        <v>1091</v>
      </c>
      <c r="E90" s="221" t="s">
        <v>1089</v>
      </c>
      <c r="F90" s="221" t="s">
        <v>135</v>
      </c>
      <c r="G90" s="219" t="s">
        <v>177</v>
      </c>
      <c r="H90" s="222">
        <v>32500000</v>
      </c>
      <c r="I90" s="222"/>
      <c r="J90" s="223">
        <f>SUM(H90/0.64423442)</f>
        <v>50447475.31496377</v>
      </c>
      <c r="K90" s="223"/>
      <c r="L90" s="223" t="s">
        <v>118</v>
      </c>
      <c r="M90" s="223">
        <v>4108441850.87</v>
      </c>
      <c r="N90" s="222"/>
      <c r="O90" s="222" t="s">
        <v>118</v>
      </c>
      <c r="P90" s="224" t="s">
        <v>1020</v>
      </c>
      <c r="Q90" s="225" t="s">
        <v>1190</v>
      </c>
      <c r="R90" s="225" t="s">
        <v>273</v>
      </c>
      <c r="S90" s="225" t="s">
        <v>225</v>
      </c>
      <c r="T90" s="226" t="s">
        <v>182</v>
      </c>
    </row>
    <row r="91" spans="1:20" s="227" customFormat="1" ht="12" customHeight="1" outlineLevel="2">
      <c r="A91" s="219" t="s">
        <v>180</v>
      </c>
      <c r="B91" s="219" t="s">
        <v>120</v>
      </c>
      <c r="C91" s="220" t="s">
        <v>388</v>
      </c>
      <c r="D91" s="219" t="s">
        <v>389</v>
      </c>
      <c r="E91" s="221" t="s">
        <v>381</v>
      </c>
      <c r="F91" s="221" t="s">
        <v>386</v>
      </c>
      <c r="G91" s="219" t="s">
        <v>177</v>
      </c>
      <c r="H91" s="222">
        <v>63730000</v>
      </c>
      <c r="I91" s="222" t="s">
        <v>118</v>
      </c>
      <c r="J91" s="223">
        <v>95973556.2</v>
      </c>
      <c r="K91" s="223" t="s">
        <v>118</v>
      </c>
      <c r="L91" s="223" t="s">
        <v>118</v>
      </c>
      <c r="M91" s="223">
        <v>7570144581.81</v>
      </c>
      <c r="N91" s="222" t="s">
        <v>118</v>
      </c>
      <c r="O91" s="222"/>
      <c r="P91" s="224" t="s">
        <v>1020</v>
      </c>
      <c r="Q91" s="225" t="s">
        <v>273</v>
      </c>
      <c r="R91" s="225" t="s">
        <v>273</v>
      </c>
      <c r="S91" s="225" t="s">
        <v>225</v>
      </c>
      <c r="T91" s="226" t="s">
        <v>137</v>
      </c>
    </row>
    <row r="92" spans="1:20" s="227" customFormat="1" ht="12" customHeight="1" outlineLevel="2">
      <c r="A92" s="219" t="s">
        <v>180</v>
      </c>
      <c r="B92" s="219" t="s">
        <v>120</v>
      </c>
      <c r="C92" s="220" t="s">
        <v>271</v>
      </c>
      <c r="D92" s="219" t="s">
        <v>272</v>
      </c>
      <c r="E92" s="221" t="s">
        <v>253</v>
      </c>
      <c r="F92" s="221" t="s">
        <v>135</v>
      </c>
      <c r="G92" s="219" t="s">
        <v>199</v>
      </c>
      <c r="H92" s="222">
        <v>7995750000</v>
      </c>
      <c r="I92" s="222">
        <v>14837856.715</v>
      </c>
      <c r="J92" s="223">
        <v>16676051.98</v>
      </c>
      <c r="K92" s="223" t="s">
        <v>118</v>
      </c>
      <c r="L92" s="223">
        <v>1010457891.662</v>
      </c>
      <c r="M92" s="223">
        <v>1367752995</v>
      </c>
      <c r="N92" s="222" t="s">
        <v>118</v>
      </c>
      <c r="O92" s="222"/>
      <c r="P92" s="224" t="s">
        <v>1020</v>
      </c>
      <c r="Q92" s="225" t="s">
        <v>273</v>
      </c>
      <c r="R92" s="225" t="s">
        <v>273</v>
      </c>
      <c r="S92" s="225" t="s">
        <v>225</v>
      </c>
      <c r="T92" s="226" t="s">
        <v>137</v>
      </c>
    </row>
    <row r="93" spans="1:20" s="227" customFormat="1" ht="12" customHeight="1" outlineLevel="2">
      <c r="A93" s="219" t="s">
        <v>180</v>
      </c>
      <c r="B93" s="219" t="s">
        <v>120</v>
      </c>
      <c r="C93" s="220" t="s">
        <v>274</v>
      </c>
      <c r="D93" s="219" t="s">
        <v>272</v>
      </c>
      <c r="E93" s="221" t="s">
        <v>253</v>
      </c>
      <c r="F93" s="221" t="s">
        <v>135</v>
      </c>
      <c r="G93" s="219" t="s">
        <v>177</v>
      </c>
      <c r="H93" s="222">
        <v>49770000</v>
      </c>
      <c r="I93" s="222">
        <v>25468304.37</v>
      </c>
      <c r="J93" s="223">
        <v>25468304.37</v>
      </c>
      <c r="K93" s="223" t="s">
        <v>118</v>
      </c>
      <c r="L93" s="223">
        <v>1734391269.094</v>
      </c>
      <c r="M93" s="223">
        <v>2066574621.49</v>
      </c>
      <c r="N93" s="222" t="s">
        <v>118</v>
      </c>
      <c r="O93" s="222"/>
      <c r="P93" s="224" t="s">
        <v>1020</v>
      </c>
      <c r="Q93" s="225" t="s">
        <v>273</v>
      </c>
      <c r="R93" s="225" t="s">
        <v>273</v>
      </c>
      <c r="S93" s="225" t="s">
        <v>225</v>
      </c>
      <c r="T93" s="226" t="s">
        <v>137</v>
      </c>
    </row>
    <row r="94" spans="1:20" s="227" customFormat="1" ht="12" customHeight="1" outlineLevel="2">
      <c r="A94" s="219" t="s">
        <v>180</v>
      </c>
      <c r="B94" s="219" t="s">
        <v>120</v>
      </c>
      <c r="C94" s="220" t="s">
        <v>384</v>
      </c>
      <c r="D94" s="219" t="s">
        <v>385</v>
      </c>
      <c r="E94" s="221" t="s">
        <v>381</v>
      </c>
      <c r="F94" s="221" t="s">
        <v>386</v>
      </c>
      <c r="G94" s="219" t="s">
        <v>177</v>
      </c>
      <c r="H94" s="222">
        <v>64938000</v>
      </c>
      <c r="I94" s="222" t="s">
        <v>118</v>
      </c>
      <c r="J94" s="223">
        <v>100230504.24</v>
      </c>
      <c r="K94" s="223" t="s">
        <v>118</v>
      </c>
      <c r="L94" s="223" t="s">
        <v>118</v>
      </c>
      <c r="M94" s="223">
        <v>7891929396.75</v>
      </c>
      <c r="N94" s="222" t="s">
        <v>118</v>
      </c>
      <c r="O94" s="222"/>
      <c r="P94" s="224" t="s">
        <v>1020</v>
      </c>
      <c r="Q94" s="225" t="s">
        <v>273</v>
      </c>
      <c r="R94" s="225" t="s">
        <v>273</v>
      </c>
      <c r="S94" s="225" t="s">
        <v>225</v>
      </c>
      <c r="T94" s="226" t="s">
        <v>182</v>
      </c>
    </row>
    <row r="95" spans="1:20" s="227" customFormat="1" ht="12" customHeight="1" outlineLevel="2">
      <c r="A95" s="219" t="s">
        <v>670</v>
      </c>
      <c r="B95" s="219" t="s">
        <v>120</v>
      </c>
      <c r="C95" s="220" t="s">
        <v>1084</v>
      </c>
      <c r="D95" s="219" t="s">
        <v>1076</v>
      </c>
      <c r="E95" s="221" t="s">
        <v>1085</v>
      </c>
      <c r="F95" s="221" t="s">
        <v>1085</v>
      </c>
      <c r="G95" s="219" t="s">
        <v>119</v>
      </c>
      <c r="H95" s="222">
        <v>500000000</v>
      </c>
      <c r="I95" s="222" t="s">
        <v>118</v>
      </c>
      <c r="J95" s="223">
        <v>500000000</v>
      </c>
      <c r="K95" s="223" t="s">
        <v>118</v>
      </c>
      <c r="L95" s="223" t="s">
        <v>118</v>
      </c>
      <c r="M95" s="223">
        <v>39934000000</v>
      </c>
      <c r="N95" s="222" t="s">
        <v>118</v>
      </c>
      <c r="O95" s="222"/>
      <c r="P95" s="224" t="s">
        <v>1020</v>
      </c>
      <c r="Q95" s="225" t="s">
        <v>273</v>
      </c>
      <c r="R95" s="225" t="s">
        <v>273</v>
      </c>
      <c r="S95" s="225" t="s">
        <v>225</v>
      </c>
      <c r="T95" s="226" t="s">
        <v>137</v>
      </c>
    </row>
    <row r="96" spans="1:20" s="227" customFormat="1" ht="12" customHeight="1" outlineLevel="2">
      <c r="A96" s="219" t="s">
        <v>711</v>
      </c>
      <c r="B96" s="219" t="s">
        <v>671</v>
      </c>
      <c r="C96" s="220" t="s">
        <v>722</v>
      </c>
      <c r="D96" s="219" t="s">
        <v>723</v>
      </c>
      <c r="E96" s="221" t="s">
        <v>724</v>
      </c>
      <c r="F96" s="221" t="s">
        <v>1196</v>
      </c>
      <c r="G96" s="219" t="s">
        <v>147</v>
      </c>
      <c r="H96" s="222">
        <v>39000000</v>
      </c>
      <c r="I96" s="222">
        <v>61284599.694</v>
      </c>
      <c r="J96" s="223">
        <v>13048724.983</v>
      </c>
      <c r="K96" s="223">
        <v>41662849.926</v>
      </c>
      <c r="L96" s="223">
        <v>4173480617.119</v>
      </c>
      <c r="M96" s="223">
        <v>1033842250</v>
      </c>
      <c r="N96" s="222">
        <v>3393022053.008</v>
      </c>
      <c r="O96" s="222">
        <v>29500000</v>
      </c>
      <c r="P96" s="224" t="s">
        <v>1020</v>
      </c>
      <c r="Q96" s="225" t="s">
        <v>273</v>
      </c>
      <c r="R96" s="225" t="s">
        <v>273</v>
      </c>
      <c r="S96" s="225" t="s">
        <v>225</v>
      </c>
      <c r="T96" s="226" t="s">
        <v>182</v>
      </c>
    </row>
    <row r="97" spans="1:20" s="227" customFormat="1" ht="12" customHeight="1" outlineLevel="2">
      <c r="A97" s="219" t="s">
        <v>397</v>
      </c>
      <c r="B97" s="219" t="s">
        <v>671</v>
      </c>
      <c r="C97" s="220" t="s">
        <v>775</v>
      </c>
      <c r="D97" s="219" t="s">
        <v>776</v>
      </c>
      <c r="E97" s="221" t="s">
        <v>777</v>
      </c>
      <c r="F97" s="221" t="s">
        <v>778</v>
      </c>
      <c r="G97" s="219" t="s">
        <v>119</v>
      </c>
      <c r="H97" s="222">
        <v>454000</v>
      </c>
      <c r="I97" s="222">
        <v>235251.82</v>
      </c>
      <c r="J97" s="223">
        <v>162576.02</v>
      </c>
      <c r="K97" s="223">
        <v>72675.8</v>
      </c>
      <c r="L97" s="223">
        <v>16020646.554</v>
      </c>
      <c r="M97" s="223">
        <v>12554824.636</v>
      </c>
      <c r="N97" s="222">
        <v>5918716.376</v>
      </c>
      <c r="O97" s="222">
        <v>72675.8</v>
      </c>
      <c r="P97" s="224" t="s">
        <v>1023</v>
      </c>
      <c r="Q97" s="225" t="s">
        <v>1024</v>
      </c>
      <c r="R97" s="225" t="s">
        <v>206</v>
      </c>
      <c r="S97" s="225" t="s">
        <v>225</v>
      </c>
      <c r="T97" s="226" t="s">
        <v>182</v>
      </c>
    </row>
    <row r="98" spans="1:20" s="227" customFormat="1" ht="12" customHeight="1" outlineLevel="2">
      <c r="A98" s="219" t="s">
        <v>422</v>
      </c>
      <c r="B98" s="219" t="s">
        <v>120</v>
      </c>
      <c r="C98" s="220" t="s">
        <v>508</v>
      </c>
      <c r="D98" s="219" t="s">
        <v>509</v>
      </c>
      <c r="E98" s="221" t="s">
        <v>510</v>
      </c>
      <c r="F98" s="221" t="s">
        <v>287</v>
      </c>
      <c r="G98" s="219" t="s">
        <v>177</v>
      </c>
      <c r="H98" s="222">
        <v>321300000</v>
      </c>
      <c r="I98" s="222" t="s">
        <v>118</v>
      </c>
      <c r="J98" s="223">
        <v>484751736.58</v>
      </c>
      <c r="K98" s="223" t="s">
        <v>118</v>
      </c>
      <c r="L98" s="223" t="s">
        <v>118</v>
      </c>
      <c r="M98" s="223">
        <v>38963859787.94</v>
      </c>
      <c r="N98" s="222" t="s">
        <v>118</v>
      </c>
      <c r="O98" s="222"/>
      <c r="P98" s="224" t="s">
        <v>1020</v>
      </c>
      <c r="Q98" s="225" t="s">
        <v>273</v>
      </c>
      <c r="R98" s="225" t="s">
        <v>273</v>
      </c>
      <c r="S98" s="225" t="s">
        <v>225</v>
      </c>
      <c r="T98" s="226" t="s">
        <v>182</v>
      </c>
    </row>
    <row r="99" spans="1:20" s="227" customFormat="1" ht="12" customHeight="1" outlineLevel="2">
      <c r="A99" s="219" t="s">
        <v>422</v>
      </c>
      <c r="B99" s="219" t="s">
        <v>120</v>
      </c>
      <c r="C99" s="220" t="s">
        <v>437</v>
      </c>
      <c r="D99" s="219" t="s">
        <v>438</v>
      </c>
      <c r="E99" s="221" t="s">
        <v>439</v>
      </c>
      <c r="F99" s="221" t="s">
        <v>123</v>
      </c>
      <c r="G99" s="219" t="s">
        <v>177</v>
      </c>
      <c r="H99" s="222">
        <v>21300000</v>
      </c>
      <c r="I99" s="222">
        <v>6350715.518</v>
      </c>
      <c r="J99" s="223">
        <v>695540.19</v>
      </c>
      <c r="K99" s="223">
        <v>5363524.554</v>
      </c>
      <c r="L99" s="223">
        <v>432483662.307</v>
      </c>
      <c r="M99" s="223">
        <v>54453828.51</v>
      </c>
      <c r="N99" s="222">
        <v>436805382.37</v>
      </c>
      <c r="O99" s="222">
        <v>3455367.13</v>
      </c>
      <c r="P99" s="224" t="s">
        <v>1023</v>
      </c>
      <c r="Q99" s="225" t="s">
        <v>1024</v>
      </c>
      <c r="R99" s="225" t="s">
        <v>206</v>
      </c>
      <c r="S99" s="225" t="s">
        <v>225</v>
      </c>
      <c r="T99" s="226" t="s">
        <v>182</v>
      </c>
    </row>
    <row r="100" spans="1:20" s="227" customFormat="1" ht="12" customHeight="1" outlineLevel="2">
      <c r="A100" s="219" t="s">
        <v>422</v>
      </c>
      <c r="B100" s="219" t="s">
        <v>120</v>
      </c>
      <c r="C100" s="220" t="s">
        <v>464</v>
      </c>
      <c r="D100" s="219" t="s">
        <v>465</v>
      </c>
      <c r="E100" s="221" t="s">
        <v>466</v>
      </c>
      <c r="F100" s="221" t="s">
        <v>446</v>
      </c>
      <c r="G100" s="219" t="s">
        <v>177</v>
      </c>
      <c r="H100" s="222">
        <v>36900000</v>
      </c>
      <c r="I100" s="222">
        <v>22288568.333</v>
      </c>
      <c r="J100" s="223">
        <v>5868628.46</v>
      </c>
      <c r="K100" s="223">
        <v>15304373.678</v>
      </c>
      <c r="L100" s="223">
        <v>1517851277.271</v>
      </c>
      <c r="M100" s="223">
        <v>455935193.42</v>
      </c>
      <c r="N100" s="222">
        <v>1246388028.897</v>
      </c>
      <c r="O100" s="222">
        <v>9859604.3</v>
      </c>
      <c r="P100" s="224" t="s">
        <v>1023</v>
      </c>
      <c r="Q100" s="225" t="s">
        <v>1024</v>
      </c>
      <c r="R100" s="225" t="s">
        <v>206</v>
      </c>
      <c r="S100" s="225" t="s">
        <v>225</v>
      </c>
      <c r="T100" s="226" t="s">
        <v>182</v>
      </c>
    </row>
    <row r="101" spans="1:20" s="227" customFormat="1" ht="12" customHeight="1" outlineLevel="2">
      <c r="A101" s="219" t="s">
        <v>422</v>
      </c>
      <c r="B101" s="219" t="s">
        <v>120</v>
      </c>
      <c r="C101" s="220" t="s">
        <v>475</v>
      </c>
      <c r="D101" s="219" t="s">
        <v>476</v>
      </c>
      <c r="E101" s="221" t="s">
        <v>477</v>
      </c>
      <c r="F101" s="221" t="s">
        <v>254</v>
      </c>
      <c r="G101" s="219" t="s">
        <v>177</v>
      </c>
      <c r="H101" s="222">
        <v>56600000</v>
      </c>
      <c r="I101" s="222">
        <v>61003178.144</v>
      </c>
      <c r="J101" s="223">
        <v>16502072.81</v>
      </c>
      <c r="K101" s="223">
        <v>41620647.046</v>
      </c>
      <c r="L101" s="223">
        <v>4154315812.444</v>
      </c>
      <c r="M101" s="223">
        <v>1227865261.45</v>
      </c>
      <c r="N101" s="222">
        <v>3389585050.955</v>
      </c>
      <c r="O101" s="222">
        <v>26813453.41</v>
      </c>
      <c r="P101" s="224" t="s">
        <v>1023</v>
      </c>
      <c r="Q101" s="225" t="s">
        <v>1024</v>
      </c>
      <c r="R101" s="225" t="s">
        <v>206</v>
      </c>
      <c r="S101" s="225" t="s">
        <v>225</v>
      </c>
      <c r="T101" s="226" t="s">
        <v>137</v>
      </c>
    </row>
    <row r="102" spans="1:20" s="227" customFormat="1" ht="12" customHeight="1" outlineLevel="2">
      <c r="A102" s="219" t="s">
        <v>422</v>
      </c>
      <c r="B102" s="219" t="s">
        <v>120</v>
      </c>
      <c r="C102" s="220" t="s">
        <v>1092</v>
      </c>
      <c r="D102" s="219" t="s">
        <v>1093</v>
      </c>
      <c r="E102" s="221" t="s">
        <v>1094</v>
      </c>
      <c r="F102" s="221" t="s">
        <v>326</v>
      </c>
      <c r="G102" s="219" t="s">
        <v>177</v>
      </c>
      <c r="H102" s="222">
        <v>234100000</v>
      </c>
      <c r="I102" s="222" t="s">
        <v>118</v>
      </c>
      <c r="J102" s="223">
        <v>122500000</v>
      </c>
      <c r="K102" s="223">
        <v>239923598.121</v>
      </c>
      <c r="L102" s="223" t="s">
        <v>118</v>
      </c>
      <c r="M102" s="223">
        <v>9916368000</v>
      </c>
      <c r="N102" s="222">
        <v>19539375268.616</v>
      </c>
      <c r="O102" s="222">
        <v>154567040.08</v>
      </c>
      <c r="P102" s="224" t="s">
        <v>1020</v>
      </c>
      <c r="Q102" s="225" t="s">
        <v>273</v>
      </c>
      <c r="R102" s="225" t="s">
        <v>273</v>
      </c>
      <c r="S102" s="225" t="s">
        <v>225</v>
      </c>
      <c r="T102" s="226" t="s">
        <v>182</v>
      </c>
    </row>
    <row r="103" spans="1:20" s="227" customFormat="1" ht="12" customHeight="1" outlineLevel="2">
      <c r="A103" s="219" t="s">
        <v>422</v>
      </c>
      <c r="B103" s="219" t="s">
        <v>120</v>
      </c>
      <c r="C103" s="220" t="s">
        <v>1095</v>
      </c>
      <c r="D103" s="219" t="s">
        <v>1096</v>
      </c>
      <c r="E103" s="221" t="s">
        <v>1094</v>
      </c>
      <c r="F103" s="221" t="s">
        <v>326</v>
      </c>
      <c r="G103" s="219" t="s">
        <v>177</v>
      </c>
      <c r="H103" s="222">
        <v>200600000</v>
      </c>
      <c r="I103" s="222" t="s">
        <v>118</v>
      </c>
      <c r="J103" s="223">
        <v>102025500</v>
      </c>
      <c r="K103" s="223">
        <v>208556672.104</v>
      </c>
      <c r="L103" s="223" t="s">
        <v>118</v>
      </c>
      <c r="M103" s="223">
        <v>8259005263.65</v>
      </c>
      <c r="N103" s="222">
        <v>16984853148.758</v>
      </c>
      <c r="O103" s="222">
        <v>134359386.69</v>
      </c>
      <c r="P103" s="224" t="s">
        <v>1020</v>
      </c>
      <c r="Q103" s="225" t="s">
        <v>273</v>
      </c>
      <c r="R103" s="225" t="s">
        <v>273</v>
      </c>
      <c r="S103" s="225" t="s">
        <v>225</v>
      </c>
      <c r="T103" s="226" t="s">
        <v>182</v>
      </c>
    </row>
    <row r="104" spans="1:20" s="227" customFormat="1" ht="12" customHeight="1" outlineLevel="2">
      <c r="A104" s="219" t="s">
        <v>541</v>
      </c>
      <c r="B104" s="219" t="s">
        <v>120</v>
      </c>
      <c r="C104" s="220" t="s">
        <v>538</v>
      </c>
      <c r="D104" s="219" t="s">
        <v>539</v>
      </c>
      <c r="E104" s="221" t="s">
        <v>540</v>
      </c>
      <c r="F104" s="221" t="s">
        <v>123</v>
      </c>
      <c r="G104" s="219" t="s">
        <v>119</v>
      </c>
      <c r="H104" s="222">
        <v>100000000</v>
      </c>
      <c r="I104" s="222" t="s">
        <v>118</v>
      </c>
      <c r="J104" s="223">
        <v>99974921.91</v>
      </c>
      <c r="K104" s="223">
        <v>25078.09</v>
      </c>
      <c r="L104" s="223" t="s">
        <v>118</v>
      </c>
      <c r="M104" s="223">
        <v>8050607349.39</v>
      </c>
      <c r="N104" s="222">
        <v>2042359.382</v>
      </c>
      <c r="O104" s="222">
        <v>25078.09</v>
      </c>
      <c r="P104" s="224" t="s">
        <v>1022</v>
      </c>
      <c r="Q104" s="225" t="s">
        <v>39</v>
      </c>
      <c r="R104" s="225" t="s">
        <v>273</v>
      </c>
      <c r="S104" s="225" t="s">
        <v>225</v>
      </c>
      <c r="T104" s="226" t="s">
        <v>182</v>
      </c>
    </row>
    <row r="105" spans="1:20" s="227" customFormat="1" ht="12" customHeight="1" outlineLevel="2">
      <c r="A105" s="219" t="s">
        <v>541</v>
      </c>
      <c r="B105" s="219" t="s">
        <v>120</v>
      </c>
      <c r="C105" s="220" t="s">
        <v>542</v>
      </c>
      <c r="D105" s="219" t="s">
        <v>543</v>
      </c>
      <c r="E105" s="221" t="s">
        <v>544</v>
      </c>
      <c r="F105" s="221" t="s">
        <v>545</v>
      </c>
      <c r="G105" s="219" t="s">
        <v>119</v>
      </c>
      <c r="H105" s="222">
        <v>200000000</v>
      </c>
      <c r="I105" s="222" t="s">
        <v>118</v>
      </c>
      <c r="J105" s="223">
        <v>200000000</v>
      </c>
      <c r="K105" s="223" t="s">
        <v>118</v>
      </c>
      <c r="L105" s="223" t="s">
        <v>118</v>
      </c>
      <c r="M105" s="223">
        <v>16178300000</v>
      </c>
      <c r="N105" s="222" t="s">
        <v>118</v>
      </c>
      <c r="O105" s="222"/>
      <c r="P105" s="224" t="s">
        <v>1022</v>
      </c>
      <c r="Q105" s="225" t="s">
        <v>39</v>
      </c>
      <c r="R105" s="225" t="s">
        <v>273</v>
      </c>
      <c r="S105" s="225" t="s">
        <v>225</v>
      </c>
      <c r="T105" s="226" t="s">
        <v>182</v>
      </c>
    </row>
    <row r="106" spans="1:20" s="227" customFormat="1" ht="12" customHeight="1" outlineLevel="2">
      <c r="A106" s="219" t="s">
        <v>541</v>
      </c>
      <c r="B106" s="219" t="s">
        <v>120</v>
      </c>
      <c r="C106" s="220" t="s">
        <v>546</v>
      </c>
      <c r="D106" s="219" t="s">
        <v>547</v>
      </c>
      <c r="E106" s="221" t="s">
        <v>381</v>
      </c>
      <c r="F106" s="221" t="s">
        <v>156</v>
      </c>
      <c r="G106" s="219" t="s">
        <v>147</v>
      </c>
      <c r="H106" s="222">
        <v>220000000</v>
      </c>
      <c r="I106" s="222" t="s">
        <v>118</v>
      </c>
      <c r="J106" s="223">
        <v>305806000.52</v>
      </c>
      <c r="K106" s="223" t="s">
        <v>118</v>
      </c>
      <c r="L106" s="223" t="s">
        <v>118</v>
      </c>
      <c r="M106" s="223">
        <v>24824626000</v>
      </c>
      <c r="N106" s="222" t="s">
        <v>118</v>
      </c>
      <c r="O106" s="222"/>
      <c r="P106" s="224" t="s">
        <v>1022</v>
      </c>
      <c r="Q106" s="225" t="s">
        <v>39</v>
      </c>
      <c r="R106" s="225" t="s">
        <v>273</v>
      </c>
      <c r="S106" s="225" t="s">
        <v>225</v>
      </c>
      <c r="T106" s="226" t="s">
        <v>182</v>
      </c>
    </row>
    <row r="107" spans="1:20" s="227" customFormat="1" ht="12" customHeight="1" outlineLevel="2">
      <c r="A107" s="219" t="s">
        <v>1037</v>
      </c>
      <c r="B107" s="219" t="s">
        <v>671</v>
      </c>
      <c r="C107" s="220">
        <v>10468</v>
      </c>
      <c r="D107" s="219" t="s">
        <v>841</v>
      </c>
      <c r="E107" s="221" t="s">
        <v>842</v>
      </c>
      <c r="F107" s="221" t="s">
        <v>800</v>
      </c>
      <c r="G107" s="219" t="s">
        <v>199</v>
      </c>
      <c r="H107" s="222">
        <v>700000000</v>
      </c>
      <c r="I107" s="222">
        <v>6495012.788</v>
      </c>
      <c r="J107" s="223" t="s">
        <v>118</v>
      </c>
      <c r="K107" s="223">
        <v>7293946.03</v>
      </c>
      <c r="L107" s="223">
        <v>442310304.952</v>
      </c>
      <c r="M107" s="223" t="s">
        <v>118</v>
      </c>
      <c r="N107" s="222">
        <v>594018886.794</v>
      </c>
      <c r="O107" s="222">
        <v>700000000</v>
      </c>
      <c r="P107" s="224" t="s">
        <v>1020</v>
      </c>
      <c r="Q107" s="225" t="s">
        <v>273</v>
      </c>
      <c r="R107" s="225" t="s">
        <v>273</v>
      </c>
      <c r="S107" s="225" t="s">
        <v>225</v>
      </c>
      <c r="T107" s="226" t="s">
        <v>182</v>
      </c>
    </row>
    <row r="108" spans="1:20" s="227" customFormat="1" ht="12" customHeight="1" outlineLevel="2">
      <c r="A108" s="219" t="s">
        <v>862</v>
      </c>
      <c r="B108" s="219" t="s">
        <v>671</v>
      </c>
      <c r="C108" s="220" t="s">
        <v>863</v>
      </c>
      <c r="D108" s="219" t="s">
        <v>864</v>
      </c>
      <c r="E108" s="221" t="s">
        <v>865</v>
      </c>
      <c r="F108" s="221" t="s">
        <v>540</v>
      </c>
      <c r="G108" s="219" t="s">
        <v>866</v>
      </c>
      <c r="H108" s="222">
        <v>6180000</v>
      </c>
      <c r="I108" s="222">
        <v>1283655.945</v>
      </c>
      <c r="J108" s="223" t="s">
        <v>118</v>
      </c>
      <c r="K108" s="223">
        <v>1224886.585</v>
      </c>
      <c r="L108" s="223">
        <v>87416956.844</v>
      </c>
      <c r="M108" s="223" t="s">
        <v>118</v>
      </c>
      <c r="N108" s="222">
        <v>99754750.366</v>
      </c>
      <c r="O108" s="222">
        <v>1323000</v>
      </c>
      <c r="P108" s="224" t="s">
        <v>1023</v>
      </c>
      <c r="Q108" s="225" t="s">
        <v>1024</v>
      </c>
      <c r="R108" s="225" t="s">
        <v>206</v>
      </c>
      <c r="S108" s="225" t="s">
        <v>225</v>
      </c>
      <c r="T108" s="226" t="s">
        <v>182</v>
      </c>
    </row>
    <row r="109" spans="1:20" s="227" customFormat="1" ht="12" customHeight="1" outlineLevel="2">
      <c r="A109" s="219" t="s">
        <v>1154</v>
      </c>
      <c r="B109" s="219" t="s">
        <v>671</v>
      </c>
      <c r="C109" s="220" t="s">
        <v>1155</v>
      </c>
      <c r="D109" s="219" t="s">
        <v>1156</v>
      </c>
      <c r="E109" s="221" t="s">
        <v>1157</v>
      </c>
      <c r="F109" s="221" t="s">
        <v>1157</v>
      </c>
      <c r="G109" s="219" t="s">
        <v>119</v>
      </c>
      <c r="H109" s="222">
        <v>10000000</v>
      </c>
      <c r="I109" s="222"/>
      <c r="J109" s="223">
        <v>10000000</v>
      </c>
      <c r="K109" s="223"/>
      <c r="L109" s="223"/>
      <c r="M109" s="223">
        <v>803351000</v>
      </c>
      <c r="N109" s="222"/>
      <c r="O109" s="222"/>
      <c r="P109" s="224" t="s">
        <v>1020</v>
      </c>
      <c r="Q109" s="225" t="s">
        <v>273</v>
      </c>
      <c r="R109" s="225" t="s">
        <v>273</v>
      </c>
      <c r="S109" s="225" t="s">
        <v>225</v>
      </c>
      <c r="T109" s="226" t="s">
        <v>182</v>
      </c>
    </row>
    <row r="110" spans="1:20" s="227" customFormat="1" ht="12" customHeight="1" outlineLevel="2">
      <c r="A110" s="219" t="s">
        <v>669</v>
      </c>
      <c r="B110" s="219" t="s">
        <v>671</v>
      </c>
      <c r="C110" s="220">
        <v>10266</v>
      </c>
      <c r="D110" s="219" t="s">
        <v>867</v>
      </c>
      <c r="E110" s="221" t="s">
        <v>868</v>
      </c>
      <c r="F110" s="221" t="s">
        <v>869</v>
      </c>
      <c r="G110" s="219" t="s">
        <v>194</v>
      </c>
      <c r="H110" s="222">
        <v>50000000</v>
      </c>
      <c r="I110" s="222" t="s">
        <v>118</v>
      </c>
      <c r="J110" s="223">
        <v>17256499.872</v>
      </c>
      <c r="K110" s="223">
        <v>66287999.782</v>
      </c>
      <c r="L110" s="223" t="s">
        <v>118</v>
      </c>
      <c r="M110" s="223">
        <v>1369303748.893</v>
      </c>
      <c r="N110" s="222">
        <v>5398493994.315</v>
      </c>
      <c r="O110" s="222">
        <v>40000000</v>
      </c>
      <c r="P110" s="224" t="s">
        <v>1020</v>
      </c>
      <c r="Q110" s="225" t="s">
        <v>273</v>
      </c>
      <c r="R110" s="225" t="s">
        <v>273</v>
      </c>
      <c r="S110" s="225" t="s">
        <v>225</v>
      </c>
      <c r="T110" s="226" t="s">
        <v>182</v>
      </c>
    </row>
    <row r="111" spans="1:20" s="227" customFormat="1" ht="12" customHeight="1" outlineLevel="2">
      <c r="A111" s="219" t="s">
        <v>669</v>
      </c>
      <c r="B111" s="219" t="s">
        <v>671</v>
      </c>
      <c r="C111" s="220">
        <v>10763</v>
      </c>
      <c r="D111" s="219" t="s">
        <v>881</v>
      </c>
      <c r="E111" s="221" t="s">
        <v>882</v>
      </c>
      <c r="F111" s="221" t="s">
        <v>567</v>
      </c>
      <c r="G111" s="219" t="s">
        <v>194</v>
      </c>
      <c r="H111" s="222">
        <v>102098000</v>
      </c>
      <c r="I111" s="222">
        <v>68621673.647</v>
      </c>
      <c r="J111" s="223">
        <v>54482000</v>
      </c>
      <c r="K111" s="223">
        <v>7619805.575</v>
      </c>
      <c r="L111" s="223">
        <v>4673135278.87</v>
      </c>
      <c r="M111" s="223">
        <v>3915635353.2</v>
      </c>
      <c r="N111" s="222">
        <v>620556884.647</v>
      </c>
      <c r="O111" s="222">
        <v>4598000</v>
      </c>
      <c r="P111" s="224" t="s">
        <v>1020</v>
      </c>
      <c r="Q111" s="225" t="s">
        <v>273</v>
      </c>
      <c r="R111" s="225" t="s">
        <v>273</v>
      </c>
      <c r="S111" s="225" t="s">
        <v>225</v>
      </c>
      <c r="T111" s="226" t="s">
        <v>182</v>
      </c>
    </row>
    <row r="112" spans="1:20" s="227" customFormat="1" ht="12" customHeight="1" outlineLevel="2">
      <c r="A112" s="219" t="s">
        <v>669</v>
      </c>
      <c r="B112" s="219" t="s">
        <v>671</v>
      </c>
      <c r="C112" s="220" t="s">
        <v>894</v>
      </c>
      <c r="D112" s="219" t="s">
        <v>895</v>
      </c>
      <c r="E112" s="221" t="s">
        <v>896</v>
      </c>
      <c r="F112" s="221" t="s">
        <v>223</v>
      </c>
      <c r="G112" s="219" t="s">
        <v>194</v>
      </c>
      <c r="H112" s="222">
        <v>1543801</v>
      </c>
      <c r="I112" s="222">
        <v>701828.078</v>
      </c>
      <c r="J112" s="223" t="s">
        <v>118</v>
      </c>
      <c r="K112" s="223">
        <v>586401.875</v>
      </c>
      <c r="L112" s="223">
        <v>47794484.987</v>
      </c>
      <c r="M112" s="223" t="s">
        <v>118</v>
      </c>
      <c r="N112" s="222">
        <v>47756562.46</v>
      </c>
      <c r="O112" s="222">
        <v>353851</v>
      </c>
      <c r="P112" s="224" t="s">
        <v>1023</v>
      </c>
      <c r="Q112" s="225" t="s">
        <v>1024</v>
      </c>
      <c r="R112" s="225" t="s">
        <v>206</v>
      </c>
      <c r="S112" s="225" t="s">
        <v>225</v>
      </c>
      <c r="T112" s="226" t="s">
        <v>182</v>
      </c>
    </row>
    <row r="113" spans="1:20" s="227" customFormat="1" ht="12" customHeight="1" outlineLevel="2">
      <c r="A113" s="219" t="s">
        <v>669</v>
      </c>
      <c r="B113" s="219" t="s">
        <v>671</v>
      </c>
      <c r="C113" s="220" t="s">
        <v>888</v>
      </c>
      <c r="D113" s="219" t="s">
        <v>889</v>
      </c>
      <c r="E113" s="221" t="s">
        <v>890</v>
      </c>
      <c r="F113" s="221" t="s">
        <v>287</v>
      </c>
      <c r="G113" s="219" t="s">
        <v>119</v>
      </c>
      <c r="H113" s="222">
        <v>50000000</v>
      </c>
      <c r="I113" s="222">
        <v>25000000</v>
      </c>
      <c r="J113" s="223">
        <v>4730974.76</v>
      </c>
      <c r="K113" s="223">
        <v>20269025.24</v>
      </c>
      <c r="L113" s="223">
        <v>1702499746.25</v>
      </c>
      <c r="M113" s="223">
        <v>381357252.04</v>
      </c>
      <c r="N113" s="222">
        <v>1650709199.072</v>
      </c>
      <c r="O113" s="222">
        <v>20269025.24</v>
      </c>
      <c r="P113" s="224" t="s">
        <v>1020</v>
      </c>
      <c r="Q113" s="225" t="s">
        <v>273</v>
      </c>
      <c r="R113" s="225" t="s">
        <v>273</v>
      </c>
      <c r="S113" s="225" t="s">
        <v>225</v>
      </c>
      <c r="T113" s="226" t="s">
        <v>182</v>
      </c>
    </row>
    <row r="114" spans="1:20" s="227" customFormat="1" ht="12" customHeight="1" outlineLevel="1">
      <c r="A114" s="219"/>
      <c r="B114" s="219"/>
      <c r="C114" s="220"/>
      <c r="D114" s="219"/>
      <c r="E114" s="221"/>
      <c r="F114" s="221"/>
      <c r="G114" s="219"/>
      <c r="H114" s="222"/>
      <c r="I114" s="222"/>
      <c r="J114" s="223">
        <f>SUBTOTAL(9,J82:J113)</f>
        <v>3174593718.486267</v>
      </c>
      <c r="K114" s="223"/>
      <c r="L114" s="223"/>
      <c r="M114" s="223">
        <f>SUBTOTAL(9,M82:M113)</f>
        <v>253916160371.69907</v>
      </c>
      <c r="N114" s="222"/>
      <c r="O114" s="222"/>
      <c r="P114" s="224"/>
      <c r="Q114" s="225"/>
      <c r="R114" s="225"/>
      <c r="S114" s="229" t="s">
        <v>1120</v>
      </c>
      <c r="T114" s="226"/>
    </row>
    <row r="115" spans="1:20" s="227" customFormat="1" ht="12" customHeight="1" outlineLevel="2">
      <c r="A115" s="219" t="s">
        <v>180</v>
      </c>
      <c r="B115" s="219" t="s">
        <v>120</v>
      </c>
      <c r="C115" s="220" t="s">
        <v>279</v>
      </c>
      <c r="D115" s="219" t="s">
        <v>280</v>
      </c>
      <c r="E115" s="221" t="s">
        <v>281</v>
      </c>
      <c r="F115" s="221" t="s">
        <v>282</v>
      </c>
      <c r="G115" s="219" t="s">
        <v>177</v>
      </c>
      <c r="H115" s="222">
        <v>20164789.04</v>
      </c>
      <c r="I115" s="222">
        <v>27150033.531</v>
      </c>
      <c r="J115" s="223">
        <v>2111314.76</v>
      </c>
      <c r="K115" s="223">
        <v>23808823.239</v>
      </c>
      <c r="L115" s="223">
        <v>1848917007.889</v>
      </c>
      <c r="M115" s="223">
        <v>165062850.99</v>
      </c>
      <c r="N115" s="222">
        <v>1938990310.273</v>
      </c>
      <c r="O115" s="222">
        <v>15338463.43</v>
      </c>
      <c r="P115" s="224" t="s">
        <v>1023</v>
      </c>
      <c r="Q115" s="225" t="s">
        <v>1024</v>
      </c>
      <c r="R115" s="225" t="s">
        <v>191</v>
      </c>
      <c r="S115" s="225" t="s">
        <v>283</v>
      </c>
      <c r="T115" s="226" t="s">
        <v>182</v>
      </c>
    </row>
    <row r="116" spans="1:20" s="227" customFormat="1" ht="12" customHeight="1" outlineLevel="2">
      <c r="A116" s="219" t="s">
        <v>677</v>
      </c>
      <c r="B116" s="219" t="s">
        <v>671</v>
      </c>
      <c r="C116" s="220" t="s">
        <v>681</v>
      </c>
      <c r="D116" s="219" t="s">
        <v>682</v>
      </c>
      <c r="E116" s="221" t="s">
        <v>461</v>
      </c>
      <c r="F116" s="221" t="s">
        <v>156</v>
      </c>
      <c r="G116" s="219" t="s">
        <v>680</v>
      </c>
      <c r="H116" s="222">
        <v>231452</v>
      </c>
      <c r="I116" s="222">
        <v>126002.236</v>
      </c>
      <c r="J116" s="223" t="s">
        <v>118</v>
      </c>
      <c r="K116" s="223">
        <v>106731.382</v>
      </c>
      <c r="L116" s="223">
        <v>8580750.978</v>
      </c>
      <c r="M116" s="223" t="s">
        <v>118</v>
      </c>
      <c r="N116" s="222">
        <v>8692202.644</v>
      </c>
      <c r="O116" s="222">
        <v>131272.84</v>
      </c>
      <c r="P116" s="224" t="s">
        <v>1023</v>
      </c>
      <c r="Q116" s="225" t="s">
        <v>1024</v>
      </c>
      <c r="R116" s="225" t="s">
        <v>191</v>
      </c>
      <c r="S116" s="225" t="s">
        <v>283</v>
      </c>
      <c r="T116" s="226" t="s">
        <v>137</v>
      </c>
    </row>
    <row r="117" spans="1:20" s="227" customFormat="1" ht="12" customHeight="1" outlineLevel="2">
      <c r="A117" s="219" t="s">
        <v>677</v>
      </c>
      <c r="B117" s="219" t="s">
        <v>671</v>
      </c>
      <c r="C117" s="220" t="s">
        <v>683</v>
      </c>
      <c r="D117" s="219" t="s">
        <v>684</v>
      </c>
      <c r="E117" s="221" t="s">
        <v>685</v>
      </c>
      <c r="F117" s="221" t="s">
        <v>375</v>
      </c>
      <c r="G117" s="219" t="s">
        <v>680</v>
      </c>
      <c r="H117" s="222">
        <v>157148</v>
      </c>
      <c r="I117" s="222">
        <v>146719.59</v>
      </c>
      <c r="J117" s="223" t="s">
        <v>118</v>
      </c>
      <c r="K117" s="223">
        <v>124280.213</v>
      </c>
      <c r="L117" s="223">
        <v>9991602.606</v>
      </c>
      <c r="M117" s="223" t="s">
        <v>118</v>
      </c>
      <c r="N117" s="222">
        <v>10121379.214</v>
      </c>
      <c r="O117" s="222">
        <v>152856.79</v>
      </c>
      <c r="P117" s="224" t="s">
        <v>1023</v>
      </c>
      <c r="Q117" s="225" t="s">
        <v>1024</v>
      </c>
      <c r="R117" s="225" t="s">
        <v>191</v>
      </c>
      <c r="S117" s="225" t="s">
        <v>283</v>
      </c>
      <c r="T117" s="226" t="s">
        <v>137</v>
      </c>
    </row>
    <row r="118" spans="1:20" s="227" customFormat="1" ht="12" customHeight="1" outlineLevel="2">
      <c r="A118" s="219" t="s">
        <v>677</v>
      </c>
      <c r="B118" s="219" t="s">
        <v>671</v>
      </c>
      <c r="C118" s="220" t="s">
        <v>686</v>
      </c>
      <c r="D118" s="219" t="s">
        <v>687</v>
      </c>
      <c r="E118" s="221" t="s">
        <v>688</v>
      </c>
      <c r="F118" s="221" t="s">
        <v>123</v>
      </c>
      <c r="G118" s="219" t="s">
        <v>680</v>
      </c>
      <c r="H118" s="222">
        <v>81575</v>
      </c>
      <c r="I118" s="222">
        <v>39579.424</v>
      </c>
      <c r="J118" s="223" t="s">
        <v>118</v>
      </c>
      <c r="K118" s="223">
        <v>33526.125</v>
      </c>
      <c r="L118" s="223">
        <v>2695358.403</v>
      </c>
      <c r="M118" s="223" t="s">
        <v>118</v>
      </c>
      <c r="N118" s="222">
        <v>2730367.248</v>
      </c>
      <c r="O118" s="222">
        <v>41235.01</v>
      </c>
      <c r="P118" s="224" t="s">
        <v>1023</v>
      </c>
      <c r="Q118" s="225" t="s">
        <v>1024</v>
      </c>
      <c r="R118" s="225" t="s">
        <v>191</v>
      </c>
      <c r="S118" s="225" t="s">
        <v>283</v>
      </c>
      <c r="T118" s="226" t="s">
        <v>137</v>
      </c>
    </row>
    <row r="119" spans="1:20" s="227" customFormat="1" ht="12" customHeight="1" outlineLevel="2">
      <c r="A119" s="219" t="s">
        <v>711</v>
      </c>
      <c r="B119" s="219" t="s">
        <v>671</v>
      </c>
      <c r="C119" s="220">
        <v>11705</v>
      </c>
      <c r="D119" s="219" t="s">
        <v>712</v>
      </c>
      <c r="E119" s="221" t="s">
        <v>713</v>
      </c>
      <c r="F119" s="221" t="s">
        <v>175</v>
      </c>
      <c r="G119" s="219" t="s">
        <v>147</v>
      </c>
      <c r="H119" s="222">
        <v>22900000</v>
      </c>
      <c r="I119" s="222">
        <v>26029165.718</v>
      </c>
      <c r="J119" s="223">
        <v>2791544.548</v>
      </c>
      <c r="K119" s="223">
        <v>20515217.744</v>
      </c>
      <c r="L119" s="223">
        <v>1772585921.209</v>
      </c>
      <c r="M119" s="223">
        <v>221153612.431</v>
      </c>
      <c r="N119" s="222">
        <v>1670759113.995</v>
      </c>
      <c r="O119" s="222">
        <v>14526104.78</v>
      </c>
      <c r="P119" s="224" t="s">
        <v>1023</v>
      </c>
      <c r="Q119" s="225" t="s">
        <v>1024</v>
      </c>
      <c r="R119" s="225" t="s">
        <v>191</v>
      </c>
      <c r="S119" s="225" t="s">
        <v>283</v>
      </c>
      <c r="T119" s="226" t="s">
        <v>137</v>
      </c>
    </row>
    <row r="120" spans="1:20" s="227" customFormat="1" ht="12" customHeight="1" outlineLevel="2">
      <c r="A120" s="219" t="s">
        <v>512</v>
      </c>
      <c r="B120" s="219" t="s">
        <v>120</v>
      </c>
      <c r="C120" s="220" t="s">
        <v>520</v>
      </c>
      <c r="D120" s="219" t="s">
        <v>521</v>
      </c>
      <c r="E120" s="221" t="s">
        <v>522</v>
      </c>
      <c r="F120" s="221" t="s">
        <v>523</v>
      </c>
      <c r="G120" s="219" t="s">
        <v>177</v>
      </c>
      <c r="H120" s="222">
        <v>5650000</v>
      </c>
      <c r="I120" s="222">
        <v>5540259.112</v>
      </c>
      <c r="J120" s="223">
        <v>948500</v>
      </c>
      <c r="K120" s="223">
        <v>4329957.145</v>
      </c>
      <c r="L120" s="223">
        <v>377291589.321</v>
      </c>
      <c r="M120" s="223">
        <v>74102093.46</v>
      </c>
      <c r="N120" s="222">
        <v>352631663.653</v>
      </c>
      <c r="O120" s="222">
        <v>2789507.43</v>
      </c>
      <c r="P120" s="224" t="s">
        <v>1023</v>
      </c>
      <c r="Q120" s="225" t="s">
        <v>1024</v>
      </c>
      <c r="R120" s="225" t="s">
        <v>191</v>
      </c>
      <c r="S120" s="225" t="s">
        <v>283</v>
      </c>
      <c r="T120" s="226" t="s">
        <v>137</v>
      </c>
    </row>
    <row r="121" spans="1:20" s="227" customFormat="1" ht="12" customHeight="1" outlineLevel="2">
      <c r="A121" s="219" t="s">
        <v>658</v>
      </c>
      <c r="B121" s="219" t="s">
        <v>120</v>
      </c>
      <c r="C121" s="220" t="s">
        <v>662</v>
      </c>
      <c r="D121" s="219" t="s">
        <v>663</v>
      </c>
      <c r="E121" s="221" t="s">
        <v>664</v>
      </c>
      <c r="F121" s="221" t="s">
        <v>135</v>
      </c>
      <c r="G121" s="219" t="s">
        <v>119</v>
      </c>
      <c r="H121" s="222">
        <v>133000000</v>
      </c>
      <c r="I121" s="222">
        <v>53271628.5</v>
      </c>
      <c r="J121" s="223">
        <v>52449547.8</v>
      </c>
      <c r="K121" s="223">
        <v>822080.7</v>
      </c>
      <c r="L121" s="223">
        <v>3627797360.143</v>
      </c>
      <c r="M121" s="223">
        <v>3998520263.69</v>
      </c>
      <c r="N121" s="222">
        <v>66950243.428</v>
      </c>
      <c r="O121" s="222">
        <v>822080.7</v>
      </c>
      <c r="P121" s="224" t="s">
        <v>1083</v>
      </c>
      <c r="Q121" s="225" t="s">
        <v>1082</v>
      </c>
      <c r="R121" s="225" t="s">
        <v>191</v>
      </c>
      <c r="S121" s="225" t="s">
        <v>283</v>
      </c>
      <c r="T121" s="226" t="s">
        <v>137</v>
      </c>
    </row>
    <row r="122" spans="1:20" s="227" customFormat="1" ht="12" customHeight="1" outlineLevel="2">
      <c r="A122" s="219" t="s">
        <v>658</v>
      </c>
      <c r="B122" s="219" t="s">
        <v>120</v>
      </c>
      <c r="C122" s="220" t="s">
        <v>665</v>
      </c>
      <c r="D122" s="219" t="s">
        <v>666</v>
      </c>
      <c r="E122" s="221" t="s">
        <v>667</v>
      </c>
      <c r="F122" s="221" t="s">
        <v>668</v>
      </c>
      <c r="G122" s="219" t="s">
        <v>119</v>
      </c>
      <c r="H122" s="222">
        <v>125000000</v>
      </c>
      <c r="I122" s="222" t="s">
        <v>118</v>
      </c>
      <c r="J122" s="223">
        <v>122777486.2</v>
      </c>
      <c r="K122" s="223">
        <v>2222513.8</v>
      </c>
      <c r="L122" s="223" t="s">
        <v>118</v>
      </c>
      <c r="M122" s="223">
        <v>9896890734.97</v>
      </c>
      <c r="N122" s="222">
        <v>181001500.136</v>
      </c>
      <c r="O122" s="222">
        <v>2222513.8</v>
      </c>
      <c r="P122" s="224" t="s">
        <v>1083</v>
      </c>
      <c r="Q122" s="225" t="s">
        <v>1082</v>
      </c>
      <c r="R122" s="225" t="s">
        <v>191</v>
      </c>
      <c r="S122" s="225" t="s">
        <v>283</v>
      </c>
      <c r="T122" s="226" t="s">
        <v>182</v>
      </c>
    </row>
    <row r="123" spans="1:20" s="227" customFormat="1" ht="12" customHeight="1" outlineLevel="2">
      <c r="A123" s="219" t="s">
        <v>948</v>
      </c>
      <c r="B123" s="219" t="s">
        <v>671</v>
      </c>
      <c r="C123" s="220" t="s">
        <v>949</v>
      </c>
      <c r="D123" s="219" t="s">
        <v>950</v>
      </c>
      <c r="E123" s="221" t="s">
        <v>381</v>
      </c>
      <c r="F123" s="221" t="s">
        <v>386</v>
      </c>
      <c r="G123" s="219" t="s">
        <v>119</v>
      </c>
      <c r="H123" s="222">
        <v>18000000</v>
      </c>
      <c r="I123" s="222" t="s">
        <v>118</v>
      </c>
      <c r="J123" s="223" t="s">
        <v>118</v>
      </c>
      <c r="K123" s="223">
        <v>18000000</v>
      </c>
      <c r="L123" s="223" t="s">
        <v>118</v>
      </c>
      <c r="M123" s="223" t="s">
        <v>118</v>
      </c>
      <c r="N123" s="222">
        <v>1465919807.76</v>
      </c>
      <c r="O123" s="222">
        <v>18000000</v>
      </c>
      <c r="P123" s="224" t="s">
        <v>1019</v>
      </c>
      <c r="Q123" s="225" t="s">
        <v>1021</v>
      </c>
      <c r="R123" s="225" t="s">
        <v>191</v>
      </c>
      <c r="S123" s="225" t="s">
        <v>283</v>
      </c>
      <c r="T123" s="226" t="s">
        <v>182</v>
      </c>
    </row>
    <row r="124" spans="1:20" s="227" customFormat="1" ht="12" customHeight="1" outlineLevel="1">
      <c r="A124" s="219"/>
      <c r="B124" s="219"/>
      <c r="C124" s="220"/>
      <c r="D124" s="219"/>
      <c r="E124" s="221"/>
      <c r="F124" s="221"/>
      <c r="G124" s="219"/>
      <c r="H124" s="222"/>
      <c r="I124" s="222"/>
      <c r="J124" s="223">
        <f>SUBTOTAL(9,J115:J123)</f>
        <v>181078393.308</v>
      </c>
      <c r="K124" s="223"/>
      <c r="L124" s="223"/>
      <c r="M124" s="223">
        <f>SUBTOTAL(9,M115:M123)</f>
        <v>14355729555.541</v>
      </c>
      <c r="N124" s="222"/>
      <c r="O124" s="222"/>
      <c r="P124" s="224"/>
      <c r="Q124" s="225"/>
      <c r="R124" s="225"/>
      <c r="S124" s="229" t="s">
        <v>1121</v>
      </c>
      <c r="T124" s="226"/>
    </row>
    <row r="125" spans="1:20" s="227" customFormat="1" ht="12" customHeight="1" outlineLevel="2">
      <c r="A125" s="219" t="s">
        <v>422</v>
      </c>
      <c r="B125" s="219" t="s">
        <v>671</v>
      </c>
      <c r="C125" s="220" t="s">
        <v>808</v>
      </c>
      <c r="D125" s="219" t="s">
        <v>809</v>
      </c>
      <c r="E125" s="221" t="s">
        <v>810</v>
      </c>
      <c r="F125" s="221" t="s">
        <v>811</v>
      </c>
      <c r="G125" s="219" t="s">
        <v>119</v>
      </c>
      <c r="H125" s="222">
        <v>1684040</v>
      </c>
      <c r="I125" s="222">
        <v>1297702</v>
      </c>
      <c r="J125" s="223">
        <v>1297702</v>
      </c>
      <c r="K125" s="223" t="s">
        <v>118</v>
      </c>
      <c r="L125" s="223">
        <v>88373493.028</v>
      </c>
      <c r="M125" s="223">
        <v>101283318.91</v>
      </c>
      <c r="N125" s="222" t="s">
        <v>118</v>
      </c>
      <c r="O125" s="222"/>
      <c r="P125" s="224" t="s">
        <v>1022</v>
      </c>
      <c r="Q125" s="225" t="s">
        <v>131</v>
      </c>
      <c r="R125" s="225" t="s">
        <v>131</v>
      </c>
      <c r="S125" s="225" t="s">
        <v>1247</v>
      </c>
      <c r="T125" s="226" t="s">
        <v>137</v>
      </c>
    </row>
    <row r="126" spans="1:20" s="227" customFormat="1" ht="12" customHeight="1" outlineLevel="1">
      <c r="A126" s="219"/>
      <c r="B126" s="219"/>
      <c r="C126" s="220"/>
      <c r="D126" s="219"/>
      <c r="E126" s="221"/>
      <c r="F126" s="221"/>
      <c r="G126" s="219"/>
      <c r="H126" s="222"/>
      <c r="I126" s="222"/>
      <c r="J126" s="223">
        <f>SUBTOTAL(9,J125:J125)</f>
        <v>1297702</v>
      </c>
      <c r="K126" s="223"/>
      <c r="L126" s="223"/>
      <c r="M126" s="223">
        <f>SUBTOTAL(9,M125:M125)</f>
        <v>101283318.91</v>
      </c>
      <c r="N126" s="222"/>
      <c r="O126" s="222"/>
      <c r="P126" s="224"/>
      <c r="Q126" s="225"/>
      <c r="R126" s="225"/>
      <c r="S126" s="229" t="s">
        <v>1256</v>
      </c>
      <c r="T126" s="226"/>
    </row>
    <row r="127" spans="1:20" s="227" customFormat="1" ht="12" customHeight="1" outlineLevel="2">
      <c r="A127" s="219" t="s">
        <v>689</v>
      </c>
      <c r="B127" s="219" t="s">
        <v>671</v>
      </c>
      <c r="C127" s="220">
        <v>10027</v>
      </c>
      <c r="D127" s="219" t="s">
        <v>698</v>
      </c>
      <c r="E127" s="221" t="s">
        <v>699</v>
      </c>
      <c r="F127" s="221" t="s">
        <v>123</v>
      </c>
      <c r="G127" s="219" t="s">
        <v>690</v>
      </c>
      <c r="H127" s="222">
        <v>8500000</v>
      </c>
      <c r="I127" s="222">
        <v>1636136.466</v>
      </c>
      <c r="J127" s="223">
        <v>755248.422</v>
      </c>
      <c r="K127" s="223">
        <v>669927.225</v>
      </c>
      <c r="L127" s="223">
        <v>111420876.706</v>
      </c>
      <c r="M127" s="223">
        <v>60003271.445</v>
      </c>
      <c r="N127" s="222">
        <v>54558866.021</v>
      </c>
      <c r="O127" s="222">
        <v>772794.55</v>
      </c>
      <c r="P127" s="224" t="s">
        <v>1023</v>
      </c>
      <c r="Q127" s="225" t="s">
        <v>1024</v>
      </c>
      <c r="R127" s="225" t="s">
        <v>164</v>
      </c>
      <c r="S127" s="225" t="s">
        <v>483</v>
      </c>
      <c r="T127" s="226" t="s">
        <v>137</v>
      </c>
    </row>
    <row r="128" spans="1:20" s="227" customFormat="1" ht="12" customHeight="1" outlineLevel="2">
      <c r="A128" s="219" t="s">
        <v>160</v>
      </c>
      <c r="B128" s="219" t="s">
        <v>671</v>
      </c>
      <c r="C128" s="220">
        <v>10227</v>
      </c>
      <c r="D128" s="219" t="s">
        <v>755</v>
      </c>
      <c r="E128" s="221" t="s">
        <v>756</v>
      </c>
      <c r="F128" s="221" t="s">
        <v>359</v>
      </c>
      <c r="G128" s="219" t="s">
        <v>147</v>
      </c>
      <c r="H128" s="222">
        <v>7000000</v>
      </c>
      <c r="I128" s="222">
        <v>10999799.945</v>
      </c>
      <c r="J128" s="223" t="s">
        <v>118</v>
      </c>
      <c r="K128" s="223">
        <v>9886099.982</v>
      </c>
      <c r="L128" s="223">
        <v>749086264.611</v>
      </c>
      <c r="M128" s="223" t="s">
        <v>118</v>
      </c>
      <c r="N128" s="222">
        <v>805123876.985</v>
      </c>
      <c r="O128" s="222">
        <v>7000000</v>
      </c>
      <c r="P128" s="224" t="s">
        <v>1023</v>
      </c>
      <c r="Q128" s="225" t="s">
        <v>1024</v>
      </c>
      <c r="R128" s="225" t="s">
        <v>164</v>
      </c>
      <c r="S128" s="225" t="s">
        <v>483</v>
      </c>
      <c r="T128" s="226" t="s">
        <v>137</v>
      </c>
    </row>
    <row r="129" spans="1:20" s="227" customFormat="1" ht="12" customHeight="1" outlineLevel="2">
      <c r="A129" s="219" t="s">
        <v>422</v>
      </c>
      <c r="B129" s="219" t="s">
        <v>120</v>
      </c>
      <c r="C129" s="220" t="s">
        <v>480</v>
      </c>
      <c r="D129" s="219" t="s">
        <v>481</v>
      </c>
      <c r="E129" s="221" t="s">
        <v>482</v>
      </c>
      <c r="F129" s="221" t="s">
        <v>224</v>
      </c>
      <c r="G129" s="219" t="s">
        <v>177</v>
      </c>
      <c r="H129" s="222">
        <v>13904553.24</v>
      </c>
      <c r="I129" s="222">
        <v>155209.795</v>
      </c>
      <c r="J129" s="223">
        <v>0</v>
      </c>
      <c r="K129" s="223" t="s">
        <v>118</v>
      </c>
      <c r="L129" s="223">
        <v>10569785.452</v>
      </c>
      <c r="M129" s="223">
        <v>0</v>
      </c>
      <c r="N129" s="222" t="s">
        <v>118</v>
      </c>
      <c r="O129" s="222"/>
      <c r="P129" s="224" t="s">
        <v>1023</v>
      </c>
      <c r="Q129" s="225" t="s">
        <v>1024</v>
      </c>
      <c r="R129" s="225" t="s">
        <v>164</v>
      </c>
      <c r="S129" s="225" t="s">
        <v>483</v>
      </c>
      <c r="T129" s="226" t="s">
        <v>137</v>
      </c>
    </row>
    <row r="130" spans="1:20" s="227" customFormat="1" ht="12" customHeight="1" outlineLevel="2">
      <c r="A130" s="219" t="s">
        <v>422</v>
      </c>
      <c r="B130" s="219" t="s">
        <v>120</v>
      </c>
      <c r="C130" s="220" t="s">
        <v>484</v>
      </c>
      <c r="D130" s="219" t="s">
        <v>485</v>
      </c>
      <c r="E130" s="221" t="s">
        <v>486</v>
      </c>
      <c r="F130" s="221" t="s">
        <v>224</v>
      </c>
      <c r="G130" s="219" t="s">
        <v>177</v>
      </c>
      <c r="H130" s="222">
        <v>32899185.31</v>
      </c>
      <c r="I130" s="222">
        <v>1324.8</v>
      </c>
      <c r="J130" s="223">
        <v>0</v>
      </c>
      <c r="K130" s="223" t="s">
        <v>118</v>
      </c>
      <c r="L130" s="223">
        <v>90218.867</v>
      </c>
      <c r="M130" s="223">
        <v>0</v>
      </c>
      <c r="N130" s="222" t="s">
        <v>118</v>
      </c>
      <c r="O130" s="222"/>
      <c r="P130" s="224" t="s">
        <v>1023</v>
      </c>
      <c r="Q130" s="225" t="s">
        <v>1024</v>
      </c>
      <c r="R130" s="225" t="s">
        <v>164</v>
      </c>
      <c r="S130" s="225" t="s">
        <v>483</v>
      </c>
      <c r="T130" s="226" t="s">
        <v>182</v>
      </c>
    </row>
    <row r="131" spans="1:20" s="227" customFormat="1" ht="12" customHeight="1" outlineLevel="2">
      <c r="A131" s="219" t="s">
        <v>1037</v>
      </c>
      <c r="B131" s="219" t="s">
        <v>671</v>
      </c>
      <c r="C131" s="220">
        <v>10463</v>
      </c>
      <c r="D131" s="219" t="s">
        <v>833</v>
      </c>
      <c r="E131" s="221" t="s">
        <v>610</v>
      </c>
      <c r="F131" s="221" t="s">
        <v>150</v>
      </c>
      <c r="G131" s="219" t="s">
        <v>199</v>
      </c>
      <c r="H131" s="222">
        <v>647000000</v>
      </c>
      <c r="I131" s="222">
        <v>5948204.306</v>
      </c>
      <c r="J131" s="223" t="s">
        <v>118</v>
      </c>
      <c r="K131" s="223">
        <v>6679876.176</v>
      </c>
      <c r="L131" s="223">
        <v>405072652.886</v>
      </c>
      <c r="M131" s="223" t="s">
        <v>118</v>
      </c>
      <c r="N131" s="222">
        <v>544009044.43</v>
      </c>
      <c r="O131" s="222">
        <v>641067716.14</v>
      </c>
      <c r="P131" s="224" t="s">
        <v>1023</v>
      </c>
      <c r="Q131" s="225" t="s">
        <v>1024</v>
      </c>
      <c r="R131" s="225" t="s">
        <v>164</v>
      </c>
      <c r="S131" s="225" t="s">
        <v>483</v>
      </c>
      <c r="T131" s="226" t="s">
        <v>182</v>
      </c>
    </row>
    <row r="132" spans="1:20" s="227" customFormat="1" ht="12" customHeight="1" outlineLevel="2">
      <c r="A132" s="219" t="s">
        <v>669</v>
      </c>
      <c r="B132" s="219" t="s">
        <v>671</v>
      </c>
      <c r="C132" s="220">
        <v>10765</v>
      </c>
      <c r="D132" s="219" t="s">
        <v>885</v>
      </c>
      <c r="E132" s="221" t="s">
        <v>886</v>
      </c>
      <c r="F132" s="221" t="s">
        <v>887</v>
      </c>
      <c r="G132" s="219" t="s">
        <v>194</v>
      </c>
      <c r="H132" s="222">
        <v>69000000</v>
      </c>
      <c r="I132" s="222">
        <v>126937600.827</v>
      </c>
      <c r="J132" s="223">
        <v>19150860.167</v>
      </c>
      <c r="K132" s="223">
        <v>88328759.71</v>
      </c>
      <c r="L132" s="223">
        <v>8644449327.928</v>
      </c>
      <c r="M132" s="223">
        <v>1465807288.005</v>
      </c>
      <c r="N132" s="222">
        <v>7193493247.425</v>
      </c>
      <c r="O132" s="222">
        <v>53300000</v>
      </c>
      <c r="P132" s="224" t="s">
        <v>1023</v>
      </c>
      <c r="Q132" s="225" t="s">
        <v>1024</v>
      </c>
      <c r="R132" s="225" t="s">
        <v>164</v>
      </c>
      <c r="S132" s="225" t="s">
        <v>483</v>
      </c>
      <c r="T132" s="226" t="s">
        <v>137</v>
      </c>
    </row>
    <row r="133" spans="1:20" s="227" customFormat="1" ht="12" customHeight="1" outlineLevel="2">
      <c r="A133" s="219" t="s">
        <v>669</v>
      </c>
      <c r="B133" s="219" t="s">
        <v>671</v>
      </c>
      <c r="C133" s="220" t="s">
        <v>897</v>
      </c>
      <c r="D133" s="219" t="s">
        <v>898</v>
      </c>
      <c r="E133" s="221" t="s">
        <v>899</v>
      </c>
      <c r="F133" s="221" t="s">
        <v>900</v>
      </c>
      <c r="G133" s="219" t="s">
        <v>194</v>
      </c>
      <c r="H133" s="222">
        <v>1500000</v>
      </c>
      <c r="I133" s="222">
        <v>2309405.364</v>
      </c>
      <c r="J133" s="223" t="s">
        <v>118</v>
      </c>
      <c r="K133" s="223">
        <v>1929588.853</v>
      </c>
      <c r="L133" s="223">
        <v>157270481.86</v>
      </c>
      <c r="M133" s="223" t="s">
        <v>118</v>
      </c>
      <c r="N133" s="222">
        <v>157145695.62</v>
      </c>
      <c r="O133" s="222">
        <v>1164366.92</v>
      </c>
      <c r="P133" s="224" t="s">
        <v>1023</v>
      </c>
      <c r="Q133" s="225" t="s">
        <v>1024</v>
      </c>
      <c r="R133" s="225" t="s">
        <v>164</v>
      </c>
      <c r="S133" s="225" t="s">
        <v>483</v>
      </c>
      <c r="T133" s="226" t="s">
        <v>137</v>
      </c>
    </row>
    <row r="134" spans="1:20" s="227" customFormat="1" ht="12" customHeight="1" outlineLevel="1">
      <c r="A134" s="219"/>
      <c r="B134" s="219"/>
      <c r="C134" s="220"/>
      <c r="D134" s="219"/>
      <c r="E134" s="221"/>
      <c r="F134" s="221"/>
      <c r="G134" s="219"/>
      <c r="H134" s="222"/>
      <c r="I134" s="222"/>
      <c r="J134" s="223">
        <f>SUBTOTAL(9,J127:J133)</f>
        <v>19906108.588999998</v>
      </c>
      <c r="K134" s="223"/>
      <c r="L134" s="223"/>
      <c r="M134" s="223">
        <f>SUBTOTAL(9,M127:M133)</f>
        <v>1525810559.45</v>
      </c>
      <c r="N134" s="222"/>
      <c r="O134" s="222"/>
      <c r="P134" s="224"/>
      <c r="Q134" s="225"/>
      <c r="R134" s="225"/>
      <c r="S134" s="229" t="s">
        <v>1122</v>
      </c>
      <c r="T134" s="226"/>
    </row>
    <row r="135" spans="1:20" s="227" customFormat="1" ht="12" customHeight="1" outlineLevel="2">
      <c r="A135" s="219" t="s">
        <v>948</v>
      </c>
      <c r="B135" s="219" t="s">
        <v>671</v>
      </c>
      <c r="C135" s="220" t="s">
        <v>989</v>
      </c>
      <c r="D135" s="219" t="s">
        <v>990</v>
      </c>
      <c r="E135" s="221" t="s">
        <v>991</v>
      </c>
      <c r="F135" s="221" t="s">
        <v>223</v>
      </c>
      <c r="G135" s="219" t="s">
        <v>119</v>
      </c>
      <c r="H135" s="222">
        <v>7330000</v>
      </c>
      <c r="I135" s="222">
        <v>3102075</v>
      </c>
      <c r="J135" s="223">
        <v>1288559.46</v>
      </c>
      <c r="K135" s="223">
        <v>1813515.54</v>
      </c>
      <c r="L135" s="223">
        <v>211251276.014</v>
      </c>
      <c r="M135" s="223">
        <v>103074910.192</v>
      </c>
      <c r="N135" s="222">
        <v>147692686.209</v>
      </c>
      <c r="O135" s="222">
        <v>1813515.54</v>
      </c>
      <c r="P135" s="224" t="s">
        <v>1023</v>
      </c>
      <c r="Q135" s="225" t="s">
        <v>1024</v>
      </c>
      <c r="R135" s="225" t="s">
        <v>216</v>
      </c>
      <c r="S135" s="225" t="s">
        <v>1246</v>
      </c>
      <c r="T135" s="226" t="s">
        <v>137</v>
      </c>
    </row>
    <row r="136" spans="1:20" s="227" customFormat="1" ht="12" customHeight="1" outlineLevel="1">
      <c r="A136" s="219"/>
      <c r="B136" s="219"/>
      <c r="C136" s="220"/>
      <c r="D136" s="219"/>
      <c r="E136" s="221"/>
      <c r="F136" s="221"/>
      <c r="G136" s="219"/>
      <c r="H136" s="222"/>
      <c r="I136" s="222"/>
      <c r="J136" s="223">
        <f>SUBTOTAL(9,J135:J135)</f>
        <v>1288559.46</v>
      </c>
      <c r="K136" s="223"/>
      <c r="L136" s="223"/>
      <c r="M136" s="223">
        <f>SUBTOTAL(9,M135:M135)</f>
        <v>103074910.192</v>
      </c>
      <c r="N136" s="222"/>
      <c r="O136" s="222"/>
      <c r="P136" s="224"/>
      <c r="Q136" s="225"/>
      <c r="R136" s="225"/>
      <c r="S136" s="229" t="s">
        <v>1257</v>
      </c>
      <c r="T136" s="226"/>
    </row>
    <row r="137" spans="1:20" s="227" customFormat="1" ht="12" customHeight="1" outlineLevel="2">
      <c r="A137" s="219" t="s">
        <v>180</v>
      </c>
      <c r="B137" s="219" t="s">
        <v>120</v>
      </c>
      <c r="C137" s="220" t="s">
        <v>312</v>
      </c>
      <c r="D137" s="219" t="s">
        <v>313</v>
      </c>
      <c r="E137" s="221" t="s">
        <v>314</v>
      </c>
      <c r="F137" s="221" t="s">
        <v>135</v>
      </c>
      <c r="G137" s="219" t="s">
        <v>177</v>
      </c>
      <c r="H137" s="222">
        <v>3505000</v>
      </c>
      <c r="I137" s="222">
        <v>5019894.197</v>
      </c>
      <c r="J137" s="223">
        <v>7788.69</v>
      </c>
      <c r="K137" s="223">
        <v>4783972.89</v>
      </c>
      <c r="L137" s="223">
        <v>341854743.852</v>
      </c>
      <c r="M137" s="223">
        <v>590927.9</v>
      </c>
      <c r="N137" s="222">
        <v>389606701.058</v>
      </c>
      <c r="O137" s="222">
        <v>3082000</v>
      </c>
      <c r="P137" s="224" t="s">
        <v>1023</v>
      </c>
      <c r="Q137" s="225" t="s">
        <v>1024</v>
      </c>
      <c r="R137" s="225" t="s">
        <v>250</v>
      </c>
      <c r="S137" s="225" t="s">
        <v>1252</v>
      </c>
      <c r="T137" s="226" t="s">
        <v>137</v>
      </c>
    </row>
    <row r="138" spans="1:20" s="227" customFormat="1" ht="12" customHeight="1" outlineLevel="2">
      <c r="A138" s="219" t="s">
        <v>599</v>
      </c>
      <c r="B138" s="219" t="s">
        <v>120</v>
      </c>
      <c r="C138" s="220" t="s">
        <v>595</v>
      </c>
      <c r="D138" s="219" t="s">
        <v>596</v>
      </c>
      <c r="E138" s="221" t="s">
        <v>597</v>
      </c>
      <c r="F138" s="221" t="s">
        <v>598</v>
      </c>
      <c r="G138" s="219" t="s">
        <v>147</v>
      </c>
      <c r="H138" s="222">
        <v>7750000</v>
      </c>
      <c r="I138" s="222">
        <v>12178349.939</v>
      </c>
      <c r="J138" s="223">
        <v>0</v>
      </c>
      <c r="K138" s="223">
        <v>10945324.981</v>
      </c>
      <c r="L138" s="223">
        <v>829345507.248</v>
      </c>
      <c r="M138" s="223">
        <v>0</v>
      </c>
      <c r="N138" s="222">
        <v>891387149.519</v>
      </c>
      <c r="O138" s="222">
        <v>7750000</v>
      </c>
      <c r="P138" s="224" t="s">
        <v>1023</v>
      </c>
      <c r="Q138" s="225" t="s">
        <v>1024</v>
      </c>
      <c r="R138" s="225" t="s">
        <v>250</v>
      </c>
      <c r="S138" s="225" t="s">
        <v>1252</v>
      </c>
      <c r="T138" s="226" t="s">
        <v>137</v>
      </c>
    </row>
    <row r="139" spans="1:20" s="227" customFormat="1" ht="12" customHeight="1" outlineLevel="1">
      <c r="A139" s="219"/>
      <c r="B139" s="219"/>
      <c r="C139" s="220"/>
      <c r="D139" s="219"/>
      <c r="E139" s="221"/>
      <c r="F139" s="221"/>
      <c r="G139" s="219"/>
      <c r="H139" s="222"/>
      <c r="I139" s="222"/>
      <c r="J139" s="223">
        <f>SUBTOTAL(9,J137:J138)</f>
        <v>7788.69</v>
      </c>
      <c r="K139" s="223"/>
      <c r="L139" s="223"/>
      <c r="M139" s="223">
        <f>SUBTOTAL(9,M137:M138)</f>
        <v>590927.9</v>
      </c>
      <c r="N139" s="222"/>
      <c r="O139" s="222"/>
      <c r="P139" s="224"/>
      <c r="Q139" s="225"/>
      <c r="R139" s="225"/>
      <c r="S139" s="229" t="s">
        <v>1258</v>
      </c>
      <c r="T139" s="226"/>
    </row>
    <row r="140" spans="1:20" s="227" customFormat="1" ht="12" customHeight="1" outlineLevel="2">
      <c r="A140" s="219" t="s">
        <v>180</v>
      </c>
      <c r="B140" s="219" t="s">
        <v>120</v>
      </c>
      <c r="C140" s="220" t="s">
        <v>275</v>
      </c>
      <c r="D140" s="219" t="s">
        <v>276</v>
      </c>
      <c r="E140" s="221" t="s">
        <v>277</v>
      </c>
      <c r="F140" s="221" t="s">
        <v>135</v>
      </c>
      <c r="G140" s="219" t="s">
        <v>177</v>
      </c>
      <c r="H140" s="222">
        <v>17557801</v>
      </c>
      <c r="I140" s="222">
        <v>19709270.543</v>
      </c>
      <c r="J140" s="223">
        <v>3589998.93</v>
      </c>
      <c r="K140" s="223">
        <v>15243331.752</v>
      </c>
      <c r="L140" s="223">
        <v>1342201123.92</v>
      </c>
      <c r="M140" s="223">
        <v>280181571.84</v>
      </c>
      <c r="N140" s="222">
        <v>1241416775.069</v>
      </c>
      <c r="O140" s="222">
        <v>9820278.99</v>
      </c>
      <c r="P140" s="224" t="s">
        <v>1023</v>
      </c>
      <c r="Q140" s="225" t="s">
        <v>1024</v>
      </c>
      <c r="R140" s="225" t="s">
        <v>197</v>
      </c>
      <c r="S140" s="225" t="s">
        <v>278</v>
      </c>
      <c r="T140" s="226" t="s">
        <v>182</v>
      </c>
    </row>
    <row r="141" spans="1:20" s="227" customFormat="1" ht="12" customHeight="1" outlineLevel="2">
      <c r="A141" s="219" t="s">
        <v>670</v>
      </c>
      <c r="B141" s="219" t="s">
        <v>120</v>
      </c>
      <c r="C141" s="220" t="s">
        <v>40</v>
      </c>
      <c r="D141" s="219" t="s">
        <v>41</v>
      </c>
      <c r="E141" s="221" t="s">
        <v>42</v>
      </c>
      <c r="F141" s="221" t="s">
        <v>43</v>
      </c>
      <c r="G141" s="219" t="s">
        <v>119</v>
      </c>
      <c r="H141" s="222">
        <v>143853000</v>
      </c>
      <c r="I141" s="222" t="s">
        <v>118</v>
      </c>
      <c r="J141" s="223">
        <v>0</v>
      </c>
      <c r="K141" s="223">
        <v>143853000</v>
      </c>
      <c r="L141" s="223" t="s">
        <v>118</v>
      </c>
      <c r="M141" s="223">
        <v>0</v>
      </c>
      <c r="N141" s="222">
        <v>11715386783.65</v>
      </c>
      <c r="O141" s="222">
        <v>143853000</v>
      </c>
      <c r="P141" s="224" t="s">
        <v>1023</v>
      </c>
      <c r="Q141" s="225" t="s">
        <v>1024</v>
      </c>
      <c r="R141" s="225" t="s">
        <v>197</v>
      </c>
      <c r="S141" s="225" t="s">
        <v>278</v>
      </c>
      <c r="T141" s="226" t="s">
        <v>182</v>
      </c>
    </row>
    <row r="142" spans="1:20" s="227" customFormat="1" ht="12" customHeight="1" outlineLevel="2">
      <c r="A142" s="219" t="s">
        <v>670</v>
      </c>
      <c r="B142" s="219" t="s">
        <v>120</v>
      </c>
      <c r="C142" s="220" t="s">
        <v>45</v>
      </c>
      <c r="D142" s="219" t="s">
        <v>46</v>
      </c>
      <c r="E142" s="221" t="s">
        <v>42</v>
      </c>
      <c r="F142" s="221" t="s">
        <v>43</v>
      </c>
      <c r="G142" s="219" t="s">
        <v>119</v>
      </c>
      <c r="H142" s="222">
        <v>156147000</v>
      </c>
      <c r="I142" s="222" t="s">
        <v>118</v>
      </c>
      <c r="J142" s="223">
        <v>0</v>
      </c>
      <c r="K142" s="223">
        <v>156147000</v>
      </c>
      <c r="L142" s="223" t="s">
        <v>118</v>
      </c>
      <c r="M142" s="223">
        <v>0</v>
      </c>
      <c r="N142" s="222">
        <v>12716610012.35</v>
      </c>
      <c r="O142" s="222">
        <v>156147000</v>
      </c>
      <c r="P142" s="224" t="s">
        <v>1023</v>
      </c>
      <c r="Q142" s="225" t="s">
        <v>1024</v>
      </c>
      <c r="R142" s="225" t="s">
        <v>197</v>
      </c>
      <c r="S142" s="225" t="s">
        <v>278</v>
      </c>
      <c r="T142" s="226" t="s">
        <v>137</v>
      </c>
    </row>
    <row r="143" spans="1:20" s="227" customFormat="1" ht="12" customHeight="1" outlineLevel="2">
      <c r="A143" s="219" t="s">
        <v>160</v>
      </c>
      <c r="B143" s="219" t="s">
        <v>671</v>
      </c>
      <c r="C143" s="220">
        <v>10216</v>
      </c>
      <c r="D143" s="219" t="s">
        <v>730</v>
      </c>
      <c r="E143" s="221" t="s">
        <v>731</v>
      </c>
      <c r="F143" s="221" t="s">
        <v>123</v>
      </c>
      <c r="G143" s="219" t="s">
        <v>147</v>
      </c>
      <c r="H143" s="222">
        <v>10225838</v>
      </c>
      <c r="I143" s="222">
        <v>28053.968</v>
      </c>
      <c r="J143" s="223">
        <v>4045.229</v>
      </c>
      <c r="K143" s="223">
        <v>20742.379</v>
      </c>
      <c r="L143" s="223">
        <v>1910474.96</v>
      </c>
      <c r="M143" s="223">
        <v>323314.899</v>
      </c>
      <c r="N143" s="222">
        <v>1689259.161</v>
      </c>
      <c r="O143" s="222">
        <v>14686.95</v>
      </c>
      <c r="P143" s="224" t="s">
        <v>1023</v>
      </c>
      <c r="Q143" s="225" t="s">
        <v>1024</v>
      </c>
      <c r="R143" s="225" t="s">
        <v>164</v>
      </c>
      <c r="S143" s="225" t="s">
        <v>278</v>
      </c>
      <c r="T143" s="226" t="s">
        <v>137</v>
      </c>
    </row>
    <row r="144" spans="1:20" s="227" customFormat="1" ht="12" customHeight="1" outlineLevel="2">
      <c r="A144" s="219" t="s">
        <v>160</v>
      </c>
      <c r="B144" s="219" t="s">
        <v>671</v>
      </c>
      <c r="C144" s="220">
        <v>10226</v>
      </c>
      <c r="D144" s="219" t="s">
        <v>753</v>
      </c>
      <c r="E144" s="221" t="s">
        <v>754</v>
      </c>
      <c r="F144" s="221" t="s">
        <v>254</v>
      </c>
      <c r="G144" s="219" t="s">
        <v>147</v>
      </c>
      <c r="H144" s="222">
        <v>13000000</v>
      </c>
      <c r="I144" s="222">
        <v>18133472.908</v>
      </c>
      <c r="J144" s="223">
        <v>1090272.94</v>
      </c>
      <c r="K144" s="223">
        <v>15253626.737</v>
      </c>
      <c r="L144" s="223">
        <v>1234889320.995</v>
      </c>
      <c r="M144" s="223">
        <v>82325627.539</v>
      </c>
      <c r="N144" s="222">
        <v>1242255198.55</v>
      </c>
      <c r="O144" s="222">
        <v>10800557.08</v>
      </c>
      <c r="P144" s="224" t="s">
        <v>1023</v>
      </c>
      <c r="Q144" s="225" t="s">
        <v>1024</v>
      </c>
      <c r="R144" s="225" t="s">
        <v>164</v>
      </c>
      <c r="S144" s="225" t="s">
        <v>278</v>
      </c>
      <c r="T144" s="226" t="s">
        <v>137</v>
      </c>
    </row>
    <row r="145" spans="1:20" s="227" customFormat="1" ht="12" customHeight="1" outlineLevel="2">
      <c r="A145" s="219" t="s">
        <v>160</v>
      </c>
      <c r="B145" s="219" t="s">
        <v>671</v>
      </c>
      <c r="C145" s="220">
        <v>10229</v>
      </c>
      <c r="D145" s="219" t="s">
        <v>161</v>
      </c>
      <c r="E145" s="221" t="s">
        <v>162</v>
      </c>
      <c r="F145" s="221" t="s">
        <v>163</v>
      </c>
      <c r="G145" s="219" t="s">
        <v>147</v>
      </c>
      <c r="H145" s="222">
        <v>3000000</v>
      </c>
      <c r="I145" s="222">
        <v>4714199.976</v>
      </c>
      <c r="J145" s="223">
        <v>798794.5</v>
      </c>
      <c r="K145" s="223">
        <v>3391759.902</v>
      </c>
      <c r="L145" s="223">
        <v>321036970.548</v>
      </c>
      <c r="M145" s="223">
        <v>64422471.638</v>
      </c>
      <c r="N145" s="222">
        <v>276224890.176</v>
      </c>
      <c r="O145" s="222">
        <v>2401586</v>
      </c>
      <c r="P145" s="224" t="s">
        <v>1023</v>
      </c>
      <c r="Q145" s="225" t="s">
        <v>1024</v>
      </c>
      <c r="R145" s="225" t="s">
        <v>164</v>
      </c>
      <c r="S145" s="225" t="s">
        <v>278</v>
      </c>
      <c r="T145" s="226" t="s">
        <v>182</v>
      </c>
    </row>
    <row r="146" spans="1:20" s="227" customFormat="1" ht="12" customHeight="1" outlineLevel="2">
      <c r="A146" s="219" t="s">
        <v>160</v>
      </c>
      <c r="B146" s="219" t="s">
        <v>120</v>
      </c>
      <c r="C146" s="220">
        <v>200465039</v>
      </c>
      <c r="D146" s="219" t="s">
        <v>161</v>
      </c>
      <c r="E146" s="221" t="s">
        <v>162</v>
      </c>
      <c r="F146" s="221" t="s">
        <v>163</v>
      </c>
      <c r="G146" s="219" t="s">
        <v>147</v>
      </c>
      <c r="H146" s="222">
        <v>4500000</v>
      </c>
      <c r="I146" s="222">
        <v>7071299.965</v>
      </c>
      <c r="J146" s="223">
        <v>0</v>
      </c>
      <c r="K146" s="223">
        <v>6355349.989</v>
      </c>
      <c r="L146" s="223">
        <v>481555455.821</v>
      </c>
      <c r="M146" s="223">
        <v>0</v>
      </c>
      <c r="N146" s="222">
        <v>517579635.205</v>
      </c>
      <c r="O146" s="222">
        <v>4500000</v>
      </c>
      <c r="P146" s="224" t="s">
        <v>1023</v>
      </c>
      <c r="Q146" s="225" t="s">
        <v>1024</v>
      </c>
      <c r="R146" s="225" t="s">
        <v>164</v>
      </c>
      <c r="S146" s="225" t="s">
        <v>278</v>
      </c>
      <c r="T146" s="226" t="s">
        <v>137</v>
      </c>
    </row>
    <row r="147" spans="1:20" s="227" customFormat="1" ht="12" customHeight="1" outlineLevel="2">
      <c r="A147" s="219" t="s">
        <v>422</v>
      </c>
      <c r="B147" s="219" t="s">
        <v>120</v>
      </c>
      <c r="C147" s="220" t="s">
        <v>440</v>
      </c>
      <c r="D147" s="219" t="s">
        <v>441</v>
      </c>
      <c r="E147" s="221" t="s">
        <v>408</v>
      </c>
      <c r="F147" s="221" t="s">
        <v>442</v>
      </c>
      <c r="G147" s="219" t="s">
        <v>177</v>
      </c>
      <c r="H147" s="222">
        <v>20700000</v>
      </c>
      <c r="I147" s="222">
        <v>26047323.878</v>
      </c>
      <c r="J147" s="223">
        <v>8642270.04</v>
      </c>
      <c r="K147" s="223">
        <v>16143327.905</v>
      </c>
      <c r="L147" s="223">
        <v>1773822491.688</v>
      </c>
      <c r="M147" s="223">
        <v>681775059.79</v>
      </c>
      <c r="N147" s="222">
        <v>1314712452.204</v>
      </c>
      <c r="O147" s="222">
        <v>10400087.49</v>
      </c>
      <c r="P147" s="224" t="s">
        <v>1022</v>
      </c>
      <c r="Q147" s="225" t="s">
        <v>131</v>
      </c>
      <c r="R147" s="225" t="s">
        <v>131</v>
      </c>
      <c r="S147" s="225" t="s">
        <v>278</v>
      </c>
      <c r="T147" s="226" t="s">
        <v>137</v>
      </c>
    </row>
    <row r="148" spans="1:20" s="227" customFormat="1" ht="12" customHeight="1" outlineLevel="2">
      <c r="A148" s="219" t="s">
        <v>422</v>
      </c>
      <c r="B148" s="219" t="s">
        <v>120</v>
      </c>
      <c r="C148" s="220" t="s">
        <v>427</v>
      </c>
      <c r="D148" s="219" t="s">
        <v>428</v>
      </c>
      <c r="E148" s="221" t="s">
        <v>429</v>
      </c>
      <c r="F148" s="221" t="s">
        <v>430</v>
      </c>
      <c r="G148" s="219" t="s">
        <v>177</v>
      </c>
      <c r="H148" s="222">
        <v>12735856.59</v>
      </c>
      <c r="I148" s="222">
        <v>5958410.185</v>
      </c>
      <c r="J148" s="223">
        <v>0</v>
      </c>
      <c r="K148" s="223">
        <v>5687593.361</v>
      </c>
      <c r="L148" s="223">
        <v>405767673.101</v>
      </c>
      <c r="M148" s="223">
        <v>0</v>
      </c>
      <c r="N148" s="222">
        <v>463197542.561</v>
      </c>
      <c r="O148" s="222">
        <v>3664143.41</v>
      </c>
      <c r="P148" s="224" t="s">
        <v>1023</v>
      </c>
      <c r="Q148" s="225" t="s">
        <v>1024</v>
      </c>
      <c r="R148" s="225" t="s">
        <v>216</v>
      </c>
      <c r="S148" s="225" t="s">
        <v>278</v>
      </c>
      <c r="T148" s="226" t="s">
        <v>137</v>
      </c>
    </row>
    <row r="149" spans="1:20" s="227" customFormat="1" ht="12" customHeight="1" outlineLevel="2">
      <c r="A149" s="219" t="s">
        <v>422</v>
      </c>
      <c r="B149" s="219" t="s">
        <v>120</v>
      </c>
      <c r="C149" s="220" t="s">
        <v>443</v>
      </c>
      <c r="D149" s="219" t="s">
        <v>444</v>
      </c>
      <c r="E149" s="221" t="s">
        <v>445</v>
      </c>
      <c r="F149" s="221" t="s">
        <v>446</v>
      </c>
      <c r="G149" s="219" t="s">
        <v>177</v>
      </c>
      <c r="H149" s="222">
        <v>16100000</v>
      </c>
      <c r="I149" s="222">
        <v>6739291.787</v>
      </c>
      <c r="J149" s="223">
        <v>4929986</v>
      </c>
      <c r="K149" s="223">
        <v>1412462.935</v>
      </c>
      <c r="L149" s="223">
        <v>458945702.274</v>
      </c>
      <c r="M149" s="223">
        <v>384354173.24</v>
      </c>
      <c r="N149" s="222">
        <v>115030966.379</v>
      </c>
      <c r="O149" s="222">
        <v>909957.24</v>
      </c>
      <c r="P149" s="224" t="s">
        <v>1023</v>
      </c>
      <c r="Q149" s="225" t="s">
        <v>1024</v>
      </c>
      <c r="R149" s="225" t="s">
        <v>347</v>
      </c>
      <c r="S149" s="225" t="s">
        <v>278</v>
      </c>
      <c r="T149" s="226" t="s">
        <v>182</v>
      </c>
    </row>
    <row r="150" spans="1:20" s="227" customFormat="1" ht="12" customHeight="1" outlineLevel="2">
      <c r="A150" s="219" t="s">
        <v>555</v>
      </c>
      <c r="B150" s="219" t="s">
        <v>120</v>
      </c>
      <c r="C150" s="220" t="s">
        <v>558</v>
      </c>
      <c r="D150" s="219" t="s">
        <v>559</v>
      </c>
      <c r="E150" s="221" t="s">
        <v>560</v>
      </c>
      <c r="F150" s="221" t="s">
        <v>123</v>
      </c>
      <c r="G150" s="219" t="s">
        <v>177</v>
      </c>
      <c r="H150" s="222">
        <v>10750000</v>
      </c>
      <c r="I150" s="222">
        <v>3274000.087</v>
      </c>
      <c r="J150" s="223">
        <v>537429.22</v>
      </c>
      <c r="K150" s="223">
        <v>2580429.838</v>
      </c>
      <c r="L150" s="223">
        <v>222959372.66</v>
      </c>
      <c r="M150" s="223">
        <v>41754152.04</v>
      </c>
      <c r="N150" s="222">
        <v>210150178.443</v>
      </c>
      <c r="O150" s="222">
        <v>1662401.72</v>
      </c>
      <c r="P150" s="224" t="s">
        <v>1023</v>
      </c>
      <c r="Q150" s="225" t="s">
        <v>1024</v>
      </c>
      <c r="R150" s="225" t="s">
        <v>187</v>
      </c>
      <c r="S150" s="225" t="s">
        <v>278</v>
      </c>
      <c r="T150" s="226" t="s">
        <v>182</v>
      </c>
    </row>
    <row r="151" spans="1:20" s="227" customFormat="1" ht="12" customHeight="1" outlineLevel="2">
      <c r="A151" s="219" t="s">
        <v>555</v>
      </c>
      <c r="B151" s="219" t="s">
        <v>120</v>
      </c>
      <c r="C151" s="220" t="s">
        <v>571</v>
      </c>
      <c r="D151" s="219" t="s">
        <v>572</v>
      </c>
      <c r="E151" s="221" t="s">
        <v>573</v>
      </c>
      <c r="F151" s="221" t="s">
        <v>494</v>
      </c>
      <c r="G151" s="219" t="s">
        <v>177</v>
      </c>
      <c r="H151" s="222">
        <v>15250000</v>
      </c>
      <c r="I151" s="222">
        <v>17739161.907</v>
      </c>
      <c r="J151" s="223">
        <v>2485510.9</v>
      </c>
      <c r="K151" s="223">
        <v>14440673.691</v>
      </c>
      <c r="L151" s="223">
        <v>1208036745.811</v>
      </c>
      <c r="M151" s="223">
        <v>201326366.35</v>
      </c>
      <c r="N151" s="222">
        <v>1176048311.203</v>
      </c>
      <c r="O151" s="222">
        <v>9303179.04</v>
      </c>
      <c r="P151" s="224" t="s">
        <v>1023</v>
      </c>
      <c r="Q151" s="225" t="s">
        <v>1024</v>
      </c>
      <c r="R151" s="225" t="s">
        <v>347</v>
      </c>
      <c r="S151" s="225" t="s">
        <v>278</v>
      </c>
      <c r="T151" s="226" t="s">
        <v>182</v>
      </c>
    </row>
    <row r="152" spans="1:20" s="227" customFormat="1" ht="12" customHeight="1" outlineLevel="1">
      <c r="A152" s="219"/>
      <c r="B152" s="219"/>
      <c r="C152" s="220"/>
      <c r="D152" s="219"/>
      <c r="E152" s="221"/>
      <c r="F152" s="221"/>
      <c r="G152" s="219"/>
      <c r="H152" s="222"/>
      <c r="I152" s="222"/>
      <c r="J152" s="223">
        <f>SUBTOTAL(9,J140:J151)</f>
        <v>22078307.758999996</v>
      </c>
      <c r="K152" s="223"/>
      <c r="L152" s="223"/>
      <c r="M152" s="223">
        <f>SUBTOTAL(9,M140:M151)</f>
        <v>1736462737.3359997</v>
      </c>
      <c r="N152" s="222"/>
      <c r="O152" s="222"/>
      <c r="P152" s="224"/>
      <c r="Q152" s="225"/>
      <c r="R152" s="225"/>
      <c r="S152" s="229" t="s">
        <v>1123</v>
      </c>
      <c r="T152" s="226"/>
    </row>
    <row r="153" spans="1:20" s="227" customFormat="1" ht="12" customHeight="1" outlineLevel="2">
      <c r="A153" s="219" t="s">
        <v>711</v>
      </c>
      <c r="B153" s="219" t="s">
        <v>671</v>
      </c>
      <c r="C153" s="220" t="s">
        <v>717</v>
      </c>
      <c r="D153" s="219" t="s">
        <v>718</v>
      </c>
      <c r="E153" s="221" t="s">
        <v>719</v>
      </c>
      <c r="F153" s="221" t="s">
        <v>359</v>
      </c>
      <c r="G153" s="219" t="s">
        <v>147</v>
      </c>
      <c r="H153" s="222">
        <v>5000000</v>
      </c>
      <c r="I153" s="222">
        <v>7856999.961</v>
      </c>
      <c r="J153" s="223" t="s">
        <v>118</v>
      </c>
      <c r="K153" s="223">
        <v>7061499.987</v>
      </c>
      <c r="L153" s="223">
        <v>535061617.579</v>
      </c>
      <c r="M153" s="223" t="s">
        <v>118</v>
      </c>
      <c r="N153" s="222">
        <v>575088483.561</v>
      </c>
      <c r="O153" s="222">
        <v>5000000</v>
      </c>
      <c r="P153" s="224" t="s">
        <v>1023</v>
      </c>
      <c r="Q153" s="225" t="s">
        <v>1024</v>
      </c>
      <c r="R153" s="225" t="s">
        <v>720</v>
      </c>
      <c r="S153" s="225" t="s">
        <v>721</v>
      </c>
      <c r="T153" s="226" t="s">
        <v>182</v>
      </c>
    </row>
    <row r="154" spans="1:20" s="227" customFormat="1" ht="12" customHeight="1" outlineLevel="1">
      <c r="A154" s="219"/>
      <c r="B154" s="219"/>
      <c r="C154" s="220"/>
      <c r="D154" s="219"/>
      <c r="E154" s="221"/>
      <c r="F154" s="221"/>
      <c r="G154" s="219"/>
      <c r="H154" s="222"/>
      <c r="I154" s="222"/>
      <c r="J154" s="223">
        <f>SUBTOTAL(9,J153:J153)</f>
        <v>0</v>
      </c>
      <c r="K154" s="223"/>
      <c r="L154" s="223"/>
      <c r="M154" s="223">
        <f>SUBTOTAL(9,M153:M153)</f>
        <v>0</v>
      </c>
      <c r="N154" s="222"/>
      <c r="O154" s="222"/>
      <c r="P154" s="224"/>
      <c r="Q154" s="225"/>
      <c r="R154" s="225"/>
      <c r="S154" s="229" t="s">
        <v>1124</v>
      </c>
      <c r="T154" s="226"/>
    </row>
    <row r="155" spans="1:20" s="227" customFormat="1" ht="12" customHeight="1" outlineLevel="2">
      <c r="A155" s="219" t="s">
        <v>180</v>
      </c>
      <c r="B155" s="219" t="s">
        <v>120</v>
      </c>
      <c r="C155" s="220" t="s">
        <v>204</v>
      </c>
      <c r="D155" s="219" t="s">
        <v>205</v>
      </c>
      <c r="E155" s="221" t="s">
        <v>196</v>
      </c>
      <c r="F155" s="221" t="s">
        <v>135</v>
      </c>
      <c r="G155" s="219" t="s">
        <v>177</v>
      </c>
      <c r="H155" s="222">
        <v>15648000</v>
      </c>
      <c r="I155" s="222">
        <v>163787.567</v>
      </c>
      <c r="J155" s="223">
        <v>120375.69</v>
      </c>
      <c r="K155" s="223" t="s">
        <v>118</v>
      </c>
      <c r="L155" s="223">
        <v>11153931.617</v>
      </c>
      <c r="M155" s="223">
        <v>9687232.76</v>
      </c>
      <c r="N155" s="222" t="s">
        <v>118</v>
      </c>
      <c r="O155" s="222"/>
      <c r="P155" s="224" t="s">
        <v>1023</v>
      </c>
      <c r="Q155" s="225" t="s">
        <v>1024</v>
      </c>
      <c r="R155" s="225" t="s">
        <v>206</v>
      </c>
      <c r="S155" s="225" t="s">
        <v>207</v>
      </c>
      <c r="T155" s="226" t="s">
        <v>182</v>
      </c>
    </row>
    <row r="156" spans="1:20" s="227" customFormat="1" ht="12" customHeight="1" outlineLevel="1">
      <c r="A156" s="219"/>
      <c r="B156" s="219"/>
      <c r="C156" s="220"/>
      <c r="D156" s="219"/>
      <c r="E156" s="221"/>
      <c r="F156" s="221"/>
      <c r="G156" s="219"/>
      <c r="H156" s="222"/>
      <c r="I156" s="222"/>
      <c r="J156" s="223">
        <f>SUBTOTAL(9,J155:J155)</f>
        <v>120375.69</v>
      </c>
      <c r="K156" s="223"/>
      <c r="L156" s="223"/>
      <c r="M156" s="223">
        <f>SUBTOTAL(9,M155:M155)</f>
        <v>9687232.76</v>
      </c>
      <c r="N156" s="222"/>
      <c r="O156" s="222"/>
      <c r="P156" s="224"/>
      <c r="Q156" s="225"/>
      <c r="R156" s="225"/>
      <c r="S156" s="229" t="s">
        <v>1125</v>
      </c>
      <c r="T156" s="226"/>
    </row>
    <row r="157" spans="1:20" s="227" customFormat="1" ht="12" customHeight="1" outlineLevel="2">
      <c r="A157" s="219" t="s">
        <v>923</v>
      </c>
      <c r="B157" s="219" t="s">
        <v>671</v>
      </c>
      <c r="C157" s="220">
        <v>13003</v>
      </c>
      <c r="D157" s="219" t="s">
        <v>924</v>
      </c>
      <c r="E157" s="221" t="s">
        <v>925</v>
      </c>
      <c r="F157" s="221" t="s">
        <v>434</v>
      </c>
      <c r="G157" s="219" t="s">
        <v>119</v>
      </c>
      <c r="H157" s="222">
        <v>3231828</v>
      </c>
      <c r="I157" s="222">
        <v>17900</v>
      </c>
      <c r="J157" s="223" t="s">
        <v>118</v>
      </c>
      <c r="K157" s="223">
        <v>17900</v>
      </c>
      <c r="L157" s="223">
        <v>1218989.818</v>
      </c>
      <c r="M157" s="223" t="s">
        <v>118</v>
      </c>
      <c r="N157" s="222">
        <v>1457775.809</v>
      </c>
      <c r="O157" s="222">
        <v>17900</v>
      </c>
      <c r="P157" s="224" t="s">
        <v>1023</v>
      </c>
      <c r="Q157" s="225" t="s">
        <v>1024</v>
      </c>
      <c r="R157" s="225" t="s">
        <v>726</v>
      </c>
      <c r="S157" s="225" t="s">
        <v>926</v>
      </c>
      <c r="T157" s="226" t="s">
        <v>182</v>
      </c>
    </row>
    <row r="158" spans="1:20" s="227" customFormat="1" ht="12" customHeight="1" outlineLevel="1">
      <c r="A158" s="219"/>
      <c r="B158" s="219"/>
      <c r="C158" s="220"/>
      <c r="D158" s="219"/>
      <c r="E158" s="221"/>
      <c r="F158" s="221"/>
      <c r="G158" s="219"/>
      <c r="H158" s="222"/>
      <c r="I158" s="222"/>
      <c r="J158" s="223">
        <f>SUBTOTAL(9,J157:J157)</f>
        <v>0</v>
      </c>
      <c r="K158" s="223"/>
      <c r="L158" s="223"/>
      <c r="M158" s="223">
        <f>SUBTOTAL(9,M157:M157)</f>
        <v>0</v>
      </c>
      <c r="N158" s="222"/>
      <c r="O158" s="222"/>
      <c r="P158" s="224"/>
      <c r="Q158" s="225"/>
      <c r="R158" s="225"/>
      <c r="S158" s="229" t="s">
        <v>1126</v>
      </c>
      <c r="T158" s="226"/>
    </row>
    <row r="159" spans="1:20" s="227" customFormat="1" ht="12" customHeight="1" outlineLevel="2">
      <c r="A159" s="219" t="s">
        <v>670</v>
      </c>
      <c r="B159" s="219" t="s">
        <v>671</v>
      </c>
      <c r="C159" s="220" t="s">
        <v>708</v>
      </c>
      <c r="D159" s="219" t="s">
        <v>1169</v>
      </c>
      <c r="E159" s="221" t="s">
        <v>709</v>
      </c>
      <c r="F159" s="221" t="s">
        <v>1170</v>
      </c>
      <c r="G159" s="219" t="s">
        <v>138</v>
      </c>
      <c r="H159" s="222">
        <v>32300000</v>
      </c>
      <c r="I159" s="222">
        <v>4704545.71</v>
      </c>
      <c r="J159" s="223" t="s">
        <v>118</v>
      </c>
      <c r="K159" s="223">
        <v>4729136.026</v>
      </c>
      <c r="L159" s="223">
        <v>320379515.113</v>
      </c>
      <c r="M159" s="223" t="s">
        <v>118</v>
      </c>
      <c r="N159" s="222">
        <v>385140787.41</v>
      </c>
      <c r="O159" s="222">
        <v>32300000</v>
      </c>
      <c r="P159" s="224" t="s">
        <v>1023</v>
      </c>
      <c r="Q159" s="225" t="s">
        <v>1024</v>
      </c>
      <c r="R159" s="225" t="s">
        <v>206</v>
      </c>
      <c r="S159" s="225" t="s">
        <v>710</v>
      </c>
      <c r="T159" s="226" t="s">
        <v>182</v>
      </c>
    </row>
    <row r="160" spans="1:20" s="227" customFormat="1" ht="12" customHeight="1" outlineLevel="1">
      <c r="A160" s="219"/>
      <c r="B160" s="219"/>
      <c r="C160" s="220"/>
      <c r="D160" s="219"/>
      <c r="E160" s="221"/>
      <c r="F160" s="221"/>
      <c r="G160" s="219"/>
      <c r="H160" s="222"/>
      <c r="I160" s="222"/>
      <c r="J160" s="223">
        <f>SUBTOTAL(9,J159:J159)</f>
        <v>0</v>
      </c>
      <c r="K160" s="223"/>
      <c r="L160" s="223"/>
      <c r="M160" s="223">
        <f>SUBTOTAL(9,M159:M159)</f>
        <v>0</v>
      </c>
      <c r="N160" s="222"/>
      <c r="O160" s="222"/>
      <c r="P160" s="224"/>
      <c r="Q160" s="225"/>
      <c r="R160" s="225"/>
      <c r="S160" s="229" t="s">
        <v>1127</v>
      </c>
      <c r="T160" s="226"/>
    </row>
    <row r="161" spans="1:20" s="227" customFormat="1" ht="12" customHeight="1" outlineLevel="2">
      <c r="A161" s="219" t="s">
        <v>948</v>
      </c>
      <c r="B161" s="219" t="s">
        <v>671</v>
      </c>
      <c r="C161" s="220" t="s">
        <v>68</v>
      </c>
      <c r="D161" s="219" t="s">
        <v>69</v>
      </c>
      <c r="E161" s="221" t="s">
        <v>963</v>
      </c>
      <c r="F161" s="221" t="s">
        <v>811</v>
      </c>
      <c r="G161" s="219" t="s">
        <v>119</v>
      </c>
      <c r="H161" s="222">
        <v>147323151</v>
      </c>
      <c r="I161" s="222" t="s">
        <v>118</v>
      </c>
      <c r="J161" s="223" t="s">
        <v>118</v>
      </c>
      <c r="K161" s="223">
        <v>147323151</v>
      </c>
      <c r="L161" s="223" t="s">
        <v>118</v>
      </c>
      <c r="M161" s="223" t="s">
        <v>118</v>
      </c>
      <c r="N161" s="222">
        <v>11997995844.029</v>
      </c>
      <c r="O161" s="222">
        <v>147323151</v>
      </c>
      <c r="P161" s="224" t="s">
        <v>1023</v>
      </c>
      <c r="Q161" s="225" t="s">
        <v>1024</v>
      </c>
      <c r="R161" s="225" t="s">
        <v>216</v>
      </c>
      <c r="S161" s="225" t="s">
        <v>957</v>
      </c>
      <c r="T161" s="226" t="s">
        <v>182</v>
      </c>
    </row>
    <row r="162" spans="1:20" s="227" customFormat="1" ht="12" customHeight="1" outlineLevel="2">
      <c r="A162" s="219" t="s">
        <v>948</v>
      </c>
      <c r="B162" s="219" t="s">
        <v>671</v>
      </c>
      <c r="C162" s="220" t="s">
        <v>981</v>
      </c>
      <c r="D162" s="219" t="s">
        <v>982</v>
      </c>
      <c r="E162" s="221" t="s">
        <v>983</v>
      </c>
      <c r="F162" s="221" t="s">
        <v>984</v>
      </c>
      <c r="G162" s="219" t="s">
        <v>119</v>
      </c>
      <c r="H162" s="222">
        <v>200000000</v>
      </c>
      <c r="I162" s="222">
        <v>178667573</v>
      </c>
      <c r="J162" s="223">
        <v>63739899</v>
      </c>
      <c r="K162" s="223">
        <v>114927674</v>
      </c>
      <c r="L162" s="223">
        <v>12167259907.824</v>
      </c>
      <c r="M162" s="223">
        <v>5127875202.81</v>
      </c>
      <c r="N162" s="222">
        <v>9359708543.132</v>
      </c>
      <c r="O162" s="222">
        <v>114927674</v>
      </c>
      <c r="P162" s="224" t="s">
        <v>1022</v>
      </c>
      <c r="Q162" s="225" t="s">
        <v>131</v>
      </c>
      <c r="R162" s="225" t="s">
        <v>131</v>
      </c>
      <c r="S162" s="225" t="s">
        <v>957</v>
      </c>
      <c r="T162" s="226" t="s">
        <v>137</v>
      </c>
    </row>
    <row r="163" spans="1:20" s="227" customFormat="1" ht="12" customHeight="1" outlineLevel="2">
      <c r="A163" s="219" t="s">
        <v>948</v>
      </c>
      <c r="B163" s="219" t="s">
        <v>671</v>
      </c>
      <c r="C163" s="220" t="s">
        <v>954</v>
      </c>
      <c r="D163" s="219" t="s">
        <v>955</v>
      </c>
      <c r="E163" s="221" t="s">
        <v>956</v>
      </c>
      <c r="F163" s="221" t="s">
        <v>567</v>
      </c>
      <c r="G163" s="219" t="s">
        <v>119</v>
      </c>
      <c r="H163" s="222">
        <v>44421000</v>
      </c>
      <c r="I163" s="222">
        <v>28620806</v>
      </c>
      <c r="J163" s="223">
        <v>27599070</v>
      </c>
      <c r="K163" s="223">
        <v>1021736</v>
      </c>
      <c r="L163" s="223">
        <v>1949076598.099</v>
      </c>
      <c r="M163" s="223">
        <v>2220345323.635</v>
      </c>
      <c r="N163" s="222">
        <v>83210168.928</v>
      </c>
      <c r="O163" s="222">
        <v>1021736</v>
      </c>
      <c r="P163" s="224" t="s">
        <v>1023</v>
      </c>
      <c r="Q163" s="225" t="s">
        <v>1024</v>
      </c>
      <c r="R163" s="225" t="s">
        <v>206</v>
      </c>
      <c r="S163" s="225" t="s">
        <v>957</v>
      </c>
      <c r="T163" s="226" t="s">
        <v>137</v>
      </c>
    </row>
    <row r="164" spans="1:20" s="227" customFormat="1" ht="12" customHeight="1" outlineLevel="2">
      <c r="A164" s="219" t="s">
        <v>948</v>
      </c>
      <c r="B164" s="219" t="s">
        <v>671</v>
      </c>
      <c r="C164" s="220" t="s">
        <v>958</v>
      </c>
      <c r="D164" s="219" t="s">
        <v>959</v>
      </c>
      <c r="E164" s="221" t="s">
        <v>960</v>
      </c>
      <c r="F164" s="221" t="s">
        <v>156</v>
      </c>
      <c r="G164" s="219" t="s">
        <v>119</v>
      </c>
      <c r="H164" s="222">
        <v>22567000</v>
      </c>
      <c r="I164" s="222">
        <v>22567000</v>
      </c>
      <c r="J164" s="223" t="s">
        <v>118</v>
      </c>
      <c r="K164" s="223">
        <v>22567000</v>
      </c>
      <c r="L164" s="223">
        <v>1536812470.945</v>
      </c>
      <c r="M164" s="223" t="s">
        <v>118</v>
      </c>
      <c r="N164" s="222">
        <v>1837856238.984</v>
      </c>
      <c r="O164" s="222">
        <v>22567000</v>
      </c>
      <c r="P164" s="224" t="s">
        <v>1023</v>
      </c>
      <c r="Q164" s="225" t="s">
        <v>1024</v>
      </c>
      <c r="R164" s="225" t="s">
        <v>206</v>
      </c>
      <c r="S164" s="225" t="s">
        <v>957</v>
      </c>
      <c r="T164" s="226" t="s">
        <v>137</v>
      </c>
    </row>
    <row r="165" spans="1:20" s="227" customFormat="1" ht="12" customHeight="1" outlineLevel="2">
      <c r="A165" s="219" t="s">
        <v>948</v>
      </c>
      <c r="B165" s="219" t="s">
        <v>671</v>
      </c>
      <c r="C165" s="220" t="s">
        <v>965</v>
      </c>
      <c r="D165" s="219" t="s">
        <v>966</v>
      </c>
      <c r="E165" s="221" t="s">
        <v>956</v>
      </c>
      <c r="F165" s="221" t="s">
        <v>123</v>
      </c>
      <c r="G165" s="219" t="s">
        <v>119</v>
      </c>
      <c r="H165" s="222">
        <v>51000000</v>
      </c>
      <c r="I165" s="222">
        <v>31354873.03</v>
      </c>
      <c r="J165" s="223">
        <v>12840616.84</v>
      </c>
      <c r="K165" s="223">
        <v>18514256.19</v>
      </c>
      <c r="L165" s="223">
        <v>2135266535.091</v>
      </c>
      <c r="M165" s="223">
        <v>1032595219.756</v>
      </c>
      <c r="N165" s="222">
        <v>1507800826.381</v>
      </c>
      <c r="O165" s="222">
        <v>18514256.19</v>
      </c>
      <c r="P165" s="224" t="s">
        <v>1023</v>
      </c>
      <c r="Q165" s="225" t="s">
        <v>1024</v>
      </c>
      <c r="R165" s="225" t="s">
        <v>206</v>
      </c>
      <c r="S165" s="225" t="s">
        <v>957</v>
      </c>
      <c r="T165" s="226" t="s">
        <v>137</v>
      </c>
    </row>
    <row r="166" spans="1:20" s="227" customFormat="1" ht="12" customHeight="1" outlineLevel="2">
      <c r="A166" s="219" t="s">
        <v>948</v>
      </c>
      <c r="B166" s="219" t="s">
        <v>671</v>
      </c>
      <c r="C166" s="220" t="s">
        <v>967</v>
      </c>
      <c r="D166" s="219" t="s">
        <v>968</v>
      </c>
      <c r="E166" s="221" t="s">
        <v>969</v>
      </c>
      <c r="F166" s="221" t="s">
        <v>156</v>
      </c>
      <c r="G166" s="219" t="s">
        <v>119</v>
      </c>
      <c r="H166" s="222">
        <v>5643000</v>
      </c>
      <c r="I166" s="222">
        <v>5643000</v>
      </c>
      <c r="J166" s="223" t="s">
        <v>118</v>
      </c>
      <c r="K166" s="223">
        <v>5643000</v>
      </c>
      <c r="L166" s="223">
        <v>384288242.724</v>
      </c>
      <c r="M166" s="223" t="s">
        <v>118</v>
      </c>
      <c r="N166" s="222">
        <v>459565859.733</v>
      </c>
      <c r="O166" s="222">
        <v>5643000</v>
      </c>
      <c r="P166" s="224" t="s">
        <v>1023</v>
      </c>
      <c r="Q166" s="225" t="s">
        <v>1024</v>
      </c>
      <c r="R166" s="225" t="s">
        <v>206</v>
      </c>
      <c r="S166" s="225" t="s">
        <v>957</v>
      </c>
      <c r="T166" s="226" t="s">
        <v>137</v>
      </c>
    </row>
    <row r="167" spans="1:20" s="227" customFormat="1" ht="12" customHeight="1" outlineLevel="2">
      <c r="A167" s="219" t="s">
        <v>948</v>
      </c>
      <c r="B167" s="219" t="s">
        <v>671</v>
      </c>
      <c r="C167" s="220" t="s">
        <v>970</v>
      </c>
      <c r="D167" s="219" t="s">
        <v>971</v>
      </c>
      <c r="E167" s="221" t="s">
        <v>972</v>
      </c>
      <c r="F167" s="221" t="s">
        <v>811</v>
      </c>
      <c r="G167" s="219" t="s">
        <v>119</v>
      </c>
      <c r="H167" s="222">
        <v>7310153</v>
      </c>
      <c r="I167" s="222" t="s">
        <v>118</v>
      </c>
      <c r="J167" s="223" t="s">
        <v>118</v>
      </c>
      <c r="K167" s="223">
        <v>7310153</v>
      </c>
      <c r="L167" s="223" t="s">
        <v>118</v>
      </c>
      <c r="M167" s="223" t="s">
        <v>118</v>
      </c>
      <c r="N167" s="222">
        <v>595338782.248</v>
      </c>
      <c r="O167" s="222">
        <v>7310153</v>
      </c>
      <c r="P167" s="224" t="s">
        <v>1023</v>
      </c>
      <c r="Q167" s="225" t="s">
        <v>1024</v>
      </c>
      <c r="R167" s="225" t="s">
        <v>206</v>
      </c>
      <c r="S167" s="225" t="s">
        <v>957</v>
      </c>
      <c r="T167" s="226" t="s">
        <v>137</v>
      </c>
    </row>
    <row r="168" spans="1:20" s="227" customFormat="1" ht="12" customHeight="1" outlineLevel="2">
      <c r="A168" s="219" t="s">
        <v>948</v>
      </c>
      <c r="B168" s="219" t="s">
        <v>671</v>
      </c>
      <c r="C168" s="220" t="s">
        <v>975</v>
      </c>
      <c r="D168" s="219" t="s">
        <v>976</v>
      </c>
      <c r="E168" s="221" t="s">
        <v>956</v>
      </c>
      <c r="F168" s="221" t="s">
        <v>567</v>
      </c>
      <c r="G168" s="219" t="s">
        <v>119</v>
      </c>
      <c r="H168" s="222">
        <v>127224000</v>
      </c>
      <c r="I168" s="222">
        <v>78540252</v>
      </c>
      <c r="J168" s="223">
        <v>56263509</v>
      </c>
      <c r="K168" s="223">
        <v>22276743</v>
      </c>
      <c r="L168" s="223">
        <v>5348590364.016</v>
      </c>
      <c r="M168" s="223">
        <v>4526399588.807</v>
      </c>
      <c r="N168" s="222">
        <v>1814217712.004</v>
      </c>
      <c r="O168" s="222">
        <v>22276743</v>
      </c>
      <c r="P168" s="224" t="s">
        <v>1023</v>
      </c>
      <c r="Q168" s="225" t="s">
        <v>1024</v>
      </c>
      <c r="R168" s="225" t="s">
        <v>726</v>
      </c>
      <c r="S168" s="225" t="s">
        <v>957</v>
      </c>
      <c r="T168" s="226" t="s">
        <v>137</v>
      </c>
    </row>
    <row r="169" spans="1:20" s="227" customFormat="1" ht="12" customHeight="1" outlineLevel="2">
      <c r="A169" s="219" t="s">
        <v>948</v>
      </c>
      <c r="B169" s="219" t="s">
        <v>671</v>
      </c>
      <c r="C169" s="220" t="s">
        <v>977</v>
      </c>
      <c r="D169" s="219" t="s">
        <v>978</v>
      </c>
      <c r="E169" s="221" t="s">
        <v>972</v>
      </c>
      <c r="F169" s="221" t="s">
        <v>811</v>
      </c>
      <c r="G169" s="219" t="s">
        <v>119</v>
      </c>
      <c r="H169" s="222">
        <v>6959939</v>
      </c>
      <c r="I169" s="222" t="s">
        <v>118</v>
      </c>
      <c r="J169" s="223" t="s">
        <v>118</v>
      </c>
      <c r="K169" s="223">
        <v>6959939</v>
      </c>
      <c r="L169" s="223" t="s">
        <v>118</v>
      </c>
      <c r="M169" s="223" t="s">
        <v>118</v>
      </c>
      <c r="N169" s="222">
        <v>566817357.828</v>
      </c>
      <c r="O169" s="222">
        <v>6959939</v>
      </c>
      <c r="P169" s="224" t="s">
        <v>1023</v>
      </c>
      <c r="Q169" s="225" t="s">
        <v>1024</v>
      </c>
      <c r="R169" s="225" t="s">
        <v>726</v>
      </c>
      <c r="S169" s="225" t="s">
        <v>957</v>
      </c>
      <c r="T169" s="226" t="s">
        <v>137</v>
      </c>
    </row>
    <row r="170" spans="1:20" s="227" customFormat="1" ht="12" customHeight="1" outlineLevel="2">
      <c r="A170" s="219" t="s">
        <v>948</v>
      </c>
      <c r="B170" s="219" t="s">
        <v>671</v>
      </c>
      <c r="C170" s="220" t="s">
        <v>992</v>
      </c>
      <c r="D170" s="219" t="s">
        <v>993</v>
      </c>
      <c r="E170" s="221" t="s">
        <v>956</v>
      </c>
      <c r="F170" s="221" t="s">
        <v>567</v>
      </c>
      <c r="G170" s="219" t="s">
        <v>119</v>
      </c>
      <c r="H170" s="222">
        <v>192028414</v>
      </c>
      <c r="I170" s="222">
        <v>79555249</v>
      </c>
      <c r="J170" s="223">
        <v>59372992</v>
      </c>
      <c r="K170" s="223">
        <v>20182257</v>
      </c>
      <c r="L170" s="223">
        <v>5417711649.414</v>
      </c>
      <c r="M170" s="223">
        <v>4776557512.171</v>
      </c>
      <c r="N170" s="222">
        <v>1643642794.533</v>
      </c>
      <c r="O170" s="222">
        <v>20182257</v>
      </c>
      <c r="P170" s="224" t="s">
        <v>1023</v>
      </c>
      <c r="Q170" s="225" t="s">
        <v>1024</v>
      </c>
      <c r="R170" s="225" t="s">
        <v>216</v>
      </c>
      <c r="S170" s="225" t="s">
        <v>957</v>
      </c>
      <c r="T170" s="226" t="s">
        <v>137</v>
      </c>
    </row>
    <row r="171" spans="1:20" s="227" customFormat="1" ht="12" customHeight="1" outlineLevel="2">
      <c r="A171" s="219" t="s">
        <v>948</v>
      </c>
      <c r="B171" s="219" t="s">
        <v>671</v>
      </c>
      <c r="C171" s="220" t="s">
        <v>961</v>
      </c>
      <c r="D171" s="219" t="s">
        <v>962</v>
      </c>
      <c r="E171" s="221" t="s">
        <v>963</v>
      </c>
      <c r="F171" s="221" t="s">
        <v>964</v>
      </c>
      <c r="G171" s="219" t="s">
        <v>119</v>
      </c>
      <c r="H171" s="222">
        <v>20257379</v>
      </c>
      <c r="I171" s="222" t="s">
        <v>118</v>
      </c>
      <c r="J171" s="223" t="s">
        <v>118</v>
      </c>
      <c r="K171" s="223">
        <v>20257379</v>
      </c>
      <c r="L171" s="223" t="s">
        <v>118</v>
      </c>
      <c r="M171" s="223" t="s">
        <v>118</v>
      </c>
      <c r="N171" s="222">
        <v>1649760729.411</v>
      </c>
      <c r="O171" s="222">
        <v>20257379</v>
      </c>
      <c r="P171" s="224" t="s">
        <v>1023</v>
      </c>
      <c r="Q171" s="225" t="s">
        <v>1024</v>
      </c>
      <c r="R171" s="225" t="s">
        <v>206</v>
      </c>
      <c r="S171" s="225" t="s">
        <v>957</v>
      </c>
      <c r="T171" s="226" t="s">
        <v>137</v>
      </c>
    </row>
    <row r="172" spans="1:20" s="227" customFormat="1" ht="12" customHeight="1" outlineLevel="2">
      <c r="A172" s="219" t="s">
        <v>948</v>
      </c>
      <c r="B172" s="219" t="s">
        <v>671</v>
      </c>
      <c r="C172" s="220" t="s">
        <v>973</v>
      </c>
      <c r="D172" s="219" t="s">
        <v>974</v>
      </c>
      <c r="E172" s="221" t="s">
        <v>963</v>
      </c>
      <c r="F172" s="221" t="s">
        <v>964</v>
      </c>
      <c r="G172" s="219" t="s">
        <v>119</v>
      </c>
      <c r="H172" s="222">
        <v>43552229</v>
      </c>
      <c r="I172" s="222" t="s">
        <v>118</v>
      </c>
      <c r="J172" s="223" t="s">
        <v>118</v>
      </c>
      <c r="K172" s="223">
        <v>43552229</v>
      </c>
      <c r="L172" s="223" t="s">
        <v>118</v>
      </c>
      <c r="M172" s="223" t="s">
        <v>118</v>
      </c>
      <c r="N172" s="222">
        <v>3546893064.622</v>
      </c>
      <c r="O172" s="222">
        <v>43552229</v>
      </c>
      <c r="P172" s="224" t="s">
        <v>1023</v>
      </c>
      <c r="Q172" s="225" t="s">
        <v>1024</v>
      </c>
      <c r="R172" s="225" t="s">
        <v>206</v>
      </c>
      <c r="S172" s="225" t="s">
        <v>957</v>
      </c>
      <c r="T172" s="226" t="s">
        <v>137</v>
      </c>
    </row>
    <row r="173" spans="1:20" s="227" customFormat="1" ht="12" customHeight="1" outlineLevel="2">
      <c r="A173" s="219" t="s">
        <v>948</v>
      </c>
      <c r="B173" s="219" t="s">
        <v>671</v>
      </c>
      <c r="C173" s="220" t="s">
        <v>979</v>
      </c>
      <c r="D173" s="219" t="s">
        <v>980</v>
      </c>
      <c r="E173" s="221" t="s">
        <v>963</v>
      </c>
      <c r="F173" s="221" t="s">
        <v>964</v>
      </c>
      <c r="G173" s="219" t="s">
        <v>119</v>
      </c>
      <c r="H173" s="222">
        <v>78520386</v>
      </c>
      <c r="I173" s="222" t="s">
        <v>118</v>
      </c>
      <c r="J173" s="223" t="s">
        <v>118</v>
      </c>
      <c r="K173" s="223">
        <v>78520386</v>
      </c>
      <c r="L173" s="223" t="s">
        <v>118</v>
      </c>
      <c r="M173" s="223" t="s">
        <v>118</v>
      </c>
      <c r="N173" s="222">
        <v>6394699397.242</v>
      </c>
      <c r="O173" s="222">
        <v>78520386</v>
      </c>
      <c r="P173" s="224" t="s">
        <v>1023</v>
      </c>
      <c r="Q173" s="225" t="s">
        <v>1024</v>
      </c>
      <c r="R173" s="225" t="s">
        <v>206</v>
      </c>
      <c r="S173" s="225" t="s">
        <v>957</v>
      </c>
      <c r="T173" s="226" t="s">
        <v>137</v>
      </c>
    </row>
    <row r="174" spans="1:20" s="227" customFormat="1" ht="12" customHeight="1" outlineLevel="1">
      <c r="A174" s="219"/>
      <c r="B174" s="219"/>
      <c r="C174" s="220"/>
      <c r="D174" s="219"/>
      <c r="E174" s="221"/>
      <c r="F174" s="221"/>
      <c r="G174" s="219"/>
      <c r="H174" s="222"/>
      <c r="I174" s="222"/>
      <c r="J174" s="223">
        <f>SUBTOTAL(9,J161:J173)</f>
        <v>219816086.84</v>
      </c>
      <c r="K174" s="223"/>
      <c r="L174" s="223"/>
      <c r="M174" s="223">
        <f>SUBTOTAL(9,M161:M173)</f>
        <v>17683772847.179</v>
      </c>
      <c r="N174" s="222"/>
      <c r="O174" s="222"/>
      <c r="P174" s="224"/>
      <c r="Q174" s="225"/>
      <c r="R174" s="225"/>
      <c r="S174" s="229" t="s">
        <v>1128</v>
      </c>
      <c r="T174" s="226"/>
    </row>
    <row r="175" spans="1:20" s="227" customFormat="1" ht="12" customHeight="1" outlineLevel="2">
      <c r="A175" s="219" t="s">
        <v>180</v>
      </c>
      <c r="B175" s="219" t="s">
        <v>120</v>
      </c>
      <c r="C175" s="220" t="s">
        <v>296</v>
      </c>
      <c r="D175" s="219" t="s">
        <v>297</v>
      </c>
      <c r="E175" s="221" t="s">
        <v>298</v>
      </c>
      <c r="F175" s="221" t="s">
        <v>254</v>
      </c>
      <c r="G175" s="219" t="s">
        <v>177</v>
      </c>
      <c r="H175" s="222">
        <v>2080000</v>
      </c>
      <c r="I175" s="222">
        <v>3252280.011</v>
      </c>
      <c r="J175" s="223">
        <v>22367.76</v>
      </c>
      <c r="K175" s="223">
        <v>3081176.569</v>
      </c>
      <c r="L175" s="223">
        <v>221480235.732</v>
      </c>
      <c r="M175" s="223">
        <v>1795436.23</v>
      </c>
      <c r="N175" s="222">
        <v>250930986.892</v>
      </c>
      <c r="O175" s="222">
        <v>1985000</v>
      </c>
      <c r="P175" s="224" t="s">
        <v>1023</v>
      </c>
      <c r="Q175" s="225" t="s">
        <v>1024</v>
      </c>
      <c r="R175" s="225" t="s">
        <v>124</v>
      </c>
      <c r="S175" s="225" t="s">
        <v>299</v>
      </c>
      <c r="T175" s="226" t="s">
        <v>182</v>
      </c>
    </row>
    <row r="176" spans="1:20" s="227" customFormat="1" ht="12" customHeight="1" outlineLevel="2">
      <c r="A176" s="219" t="s">
        <v>180</v>
      </c>
      <c r="B176" s="219" t="s">
        <v>120</v>
      </c>
      <c r="C176" s="220" t="s">
        <v>315</v>
      </c>
      <c r="D176" s="219" t="s">
        <v>316</v>
      </c>
      <c r="E176" s="221" t="s">
        <v>298</v>
      </c>
      <c r="F176" s="221" t="s">
        <v>254</v>
      </c>
      <c r="G176" s="219" t="s">
        <v>119</v>
      </c>
      <c r="H176" s="222">
        <v>180000000</v>
      </c>
      <c r="I176" s="222">
        <v>148714231.55</v>
      </c>
      <c r="J176" s="223">
        <v>43144859.98</v>
      </c>
      <c r="K176" s="223">
        <v>105569371.57</v>
      </c>
      <c r="L176" s="223">
        <v>10127437659.106</v>
      </c>
      <c r="M176" s="223">
        <v>3382240201.61</v>
      </c>
      <c r="N176" s="222">
        <v>8597568493.18</v>
      </c>
      <c r="O176" s="222">
        <v>105569371.57</v>
      </c>
      <c r="P176" s="224" t="s">
        <v>1023</v>
      </c>
      <c r="Q176" s="225" t="s">
        <v>1024</v>
      </c>
      <c r="R176" s="225" t="s">
        <v>124</v>
      </c>
      <c r="S176" s="225" t="s">
        <v>299</v>
      </c>
      <c r="T176" s="226" t="s">
        <v>182</v>
      </c>
    </row>
    <row r="177" spans="1:20" s="227" customFormat="1" ht="12" customHeight="1" outlineLevel="2">
      <c r="A177" s="219" t="s">
        <v>180</v>
      </c>
      <c r="B177" s="219" t="s">
        <v>120</v>
      </c>
      <c r="C177" s="220" t="s">
        <v>360</v>
      </c>
      <c r="D177" s="219" t="s">
        <v>361</v>
      </c>
      <c r="E177" s="221" t="s">
        <v>362</v>
      </c>
      <c r="F177" s="221" t="s">
        <v>363</v>
      </c>
      <c r="G177" s="219" t="s">
        <v>119</v>
      </c>
      <c r="H177" s="222">
        <v>170000000</v>
      </c>
      <c r="I177" s="222" t="s">
        <v>118</v>
      </c>
      <c r="J177" s="223">
        <v>52416.67</v>
      </c>
      <c r="K177" s="223">
        <v>169947583.33</v>
      </c>
      <c r="L177" s="223" t="s">
        <v>118</v>
      </c>
      <c r="M177" s="223">
        <v>4218231.29</v>
      </c>
      <c r="N177" s="222">
        <v>13840529371.355</v>
      </c>
      <c r="O177" s="222">
        <v>169947583.33</v>
      </c>
      <c r="P177" s="224" t="s">
        <v>1023</v>
      </c>
      <c r="Q177" s="225" t="s">
        <v>1024</v>
      </c>
      <c r="R177" s="225" t="s">
        <v>124</v>
      </c>
      <c r="S177" s="225" t="s">
        <v>299</v>
      </c>
      <c r="T177" s="226" t="s">
        <v>182</v>
      </c>
    </row>
    <row r="178" spans="1:20" s="227" customFormat="1" ht="12" customHeight="1" outlineLevel="2">
      <c r="A178" s="219" t="s">
        <v>180</v>
      </c>
      <c r="B178" s="219" t="s">
        <v>120</v>
      </c>
      <c r="C178" s="220" t="s">
        <v>364</v>
      </c>
      <c r="D178" s="219" t="s">
        <v>365</v>
      </c>
      <c r="E178" s="221" t="s">
        <v>362</v>
      </c>
      <c r="F178" s="221" t="s">
        <v>363</v>
      </c>
      <c r="G178" s="219" t="s">
        <v>177</v>
      </c>
      <c r="H178" s="222">
        <v>6451000</v>
      </c>
      <c r="I178" s="222" t="s">
        <v>118</v>
      </c>
      <c r="J178" s="223">
        <v>0</v>
      </c>
      <c r="K178" s="223">
        <v>10013435.793</v>
      </c>
      <c r="L178" s="223" t="s">
        <v>118</v>
      </c>
      <c r="M178" s="223">
        <v>0</v>
      </c>
      <c r="N178" s="222">
        <v>815494103.999</v>
      </c>
      <c r="O178" s="222">
        <v>6451000</v>
      </c>
      <c r="P178" s="224" t="s">
        <v>1023</v>
      </c>
      <c r="Q178" s="225" t="s">
        <v>1024</v>
      </c>
      <c r="R178" s="225" t="s">
        <v>124</v>
      </c>
      <c r="S178" s="225" t="s">
        <v>299</v>
      </c>
      <c r="T178" s="226" t="s">
        <v>182</v>
      </c>
    </row>
    <row r="179" spans="1:20" s="227" customFormat="1" ht="12" customHeight="1" outlineLevel="2">
      <c r="A179" s="219" t="s">
        <v>670</v>
      </c>
      <c r="B179" s="219" t="s">
        <v>120</v>
      </c>
      <c r="C179" s="220">
        <v>320080001</v>
      </c>
      <c r="D179" s="219" t="s">
        <v>121</v>
      </c>
      <c r="E179" s="221" t="s">
        <v>122</v>
      </c>
      <c r="F179" s="221" t="s">
        <v>123</v>
      </c>
      <c r="G179" s="219" t="s">
        <v>119</v>
      </c>
      <c r="H179" s="222">
        <v>327740000</v>
      </c>
      <c r="I179" s="222">
        <v>327740000</v>
      </c>
      <c r="J179" s="223">
        <v>0</v>
      </c>
      <c r="K179" s="223">
        <v>327740000</v>
      </c>
      <c r="L179" s="223">
        <v>22319090673.439</v>
      </c>
      <c r="M179" s="223">
        <v>0</v>
      </c>
      <c r="N179" s="222">
        <v>26691142099.737</v>
      </c>
      <c r="O179" s="222">
        <v>327740000</v>
      </c>
      <c r="P179" s="224" t="s">
        <v>1023</v>
      </c>
      <c r="Q179" s="225" t="s">
        <v>1024</v>
      </c>
      <c r="R179" s="225" t="s">
        <v>124</v>
      </c>
      <c r="S179" s="225" t="s">
        <v>299</v>
      </c>
      <c r="T179" s="226" t="s">
        <v>137</v>
      </c>
    </row>
    <row r="180" spans="1:20" s="227" customFormat="1" ht="12" customHeight="1" outlineLevel="2">
      <c r="A180" s="219" t="s">
        <v>397</v>
      </c>
      <c r="B180" s="219" t="s">
        <v>120</v>
      </c>
      <c r="C180" s="220" t="s">
        <v>406</v>
      </c>
      <c r="D180" s="219" t="s">
        <v>407</v>
      </c>
      <c r="E180" s="221" t="s">
        <v>408</v>
      </c>
      <c r="F180" s="221" t="s">
        <v>254</v>
      </c>
      <c r="G180" s="219" t="s">
        <v>119</v>
      </c>
      <c r="H180" s="222">
        <v>100000000</v>
      </c>
      <c r="I180" s="222">
        <v>71888892.16</v>
      </c>
      <c r="J180" s="223">
        <v>22892086.19</v>
      </c>
      <c r="K180" s="223">
        <v>48996805.97</v>
      </c>
      <c r="L180" s="223">
        <v>4895632826.424</v>
      </c>
      <c r="M180" s="223">
        <v>1814028604.09</v>
      </c>
      <c r="N180" s="222">
        <v>3990299354.911</v>
      </c>
      <c r="O180" s="222">
        <v>48996805.97</v>
      </c>
      <c r="P180" s="224" t="s">
        <v>1022</v>
      </c>
      <c r="Q180" s="225" t="s">
        <v>131</v>
      </c>
      <c r="R180" s="225" t="s">
        <v>131</v>
      </c>
      <c r="S180" s="225" t="s">
        <v>299</v>
      </c>
      <c r="T180" s="226" t="s">
        <v>182</v>
      </c>
    </row>
    <row r="181" spans="1:20" s="227" customFormat="1" ht="12" customHeight="1" outlineLevel="2">
      <c r="A181" s="219" t="s">
        <v>397</v>
      </c>
      <c r="B181" s="219" t="s">
        <v>120</v>
      </c>
      <c r="C181" s="220" t="s">
        <v>394</v>
      </c>
      <c r="D181" s="219" t="s">
        <v>395</v>
      </c>
      <c r="E181" s="221" t="s">
        <v>396</v>
      </c>
      <c r="F181" s="221" t="s">
        <v>254</v>
      </c>
      <c r="G181" s="219" t="s">
        <v>199</v>
      </c>
      <c r="H181" s="222">
        <v>5605500000</v>
      </c>
      <c r="I181" s="222">
        <v>35265790.718</v>
      </c>
      <c r="J181" s="223">
        <v>10849411.91</v>
      </c>
      <c r="K181" s="223">
        <v>27993565.155</v>
      </c>
      <c r="L181" s="223">
        <v>2401599989.948</v>
      </c>
      <c r="M181" s="223">
        <v>849552257.52</v>
      </c>
      <c r="N181" s="222">
        <v>2279795647.281</v>
      </c>
      <c r="O181" s="222">
        <v>2686542446</v>
      </c>
      <c r="P181" s="224" t="s">
        <v>1023</v>
      </c>
      <c r="Q181" s="225" t="s">
        <v>1024</v>
      </c>
      <c r="R181" s="225" t="s">
        <v>124</v>
      </c>
      <c r="S181" s="225" t="s">
        <v>299</v>
      </c>
      <c r="T181" s="226" t="s">
        <v>182</v>
      </c>
    </row>
    <row r="182" spans="1:20" s="227" customFormat="1" ht="12" customHeight="1" outlineLevel="2">
      <c r="A182" s="219" t="s">
        <v>397</v>
      </c>
      <c r="B182" s="219" t="s">
        <v>120</v>
      </c>
      <c r="C182" s="220" t="s">
        <v>409</v>
      </c>
      <c r="D182" s="219" t="s">
        <v>410</v>
      </c>
      <c r="E182" s="221" t="s">
        <v>411</v>
      </c>
      <c r="F182" s="221" t="s">
        <v>254</v>
      </c>
      <c r="G182" s="219" t="s">
        <v>119</v>
      </c>
      <c r="H182" s="222">
        <v>65000000</v>
      </c>
      <c r="I182" s="222">
        <v>41699938.79</v>
      </c>
      <c r="J182" s="223">
        <v>15144839</v>
      </c>
      <c r="K182" s="223">
        <v>26555099.79</v>
      </c>
      <c r="L182" s="223">
        <v>2839765408.345</v>
      </c>
      <c r="M182" s="223">
        <v>1187147677.25</v>
      </c>
      <c r="N182" s="222">
        <v>2162647043.289</v>
      </c>
      <c r="O182" s="222">
        <v>26555099.79</v>
      </c>
      <c r="P182" s="224" t="s">
        <v>1023</v>
      </c>
      <c r="Q182" s="225" t="s">
        <v>1024</v>
      </c>
      <c r="R182" s="225" t="s">
        <v>124</v>
      </c>
      <c r="S182" s="225" t="s">
        <v>299</v>
      </c>
      <c r="T182" s="226" t="s">
        <v>182</v>
      </c>
    </row>
    <row r="183" spans="1:20" s="227" customFormat="1" ht="12" customHeight="1" outlineLevel="2">
      <c r="A183" s="219" t="s">
        <v>422</v>
      </c>
      <c r="B183" s="219" t="s">
        <v>120</v>
      </c>
      <c r="C183" s="220" t="s">
        <v>462</v>
      </c>
      <c r="D183" s="219" t="s">
        <v>463</v>
      </c>
      <c r="E183" s="221" t="s">
        <v>396</v>
      </c>
      <c r="F183" s="221" t="s">
        <v>254</v>
      </c>
      <c r="G183" s="219" t="s">
        <v>177</v>
      </c>
      <c r="H183" s="222">
        <v>105900000</v>
      </c>
      <c r="I183" s="222">
        <v>32409029.809</v>
      </c>
      <c r="J183" s="223">
        <v>16939354.15</v>
      </c>
      <c r="K183" s="223">
        <v>13934359.065</v>
      </c>
      <c r="L183" s="223">
        <v>2207054601.048</v>
      </c>
      <c r="M183" s="223">
        <v>1331010435.81</v>
      </c>
      <c r="N183" s="222">
        <v>1134814053.395</v>
      </c>
      <c r="O183" s="222">
        <v>8976993.73</v>
      </c>
      <c r="P183" s="224" t="s">
        <v>1023</v>
      </c>
      <c r="Q183" s="225" t="s">
        <v>1024</v>
      </c>
      <c r="R183" s="225" t="s">
        <v>124</v>
      </c>
      <c r="S183" s="225" t="s">
        <v>299</v>
      </c>
      <c r="T183" s="226" t="s">
        <v>182</v>
      </c>
    </row>
    <row r="184" spans="1:20" s="227" customFormat="1" ht="12" customHeight="1" outlineLevel="2">
      <c r="A184" s="219" t="s">
        <v>604</v>
      </c>
      <c r="B184" s="219" t="s">
        <v>671</v>
      </c>
      <c r="C184" s="220">
        <v>10464</v>
      </c>
      <c r="D184" s="219" t="s">
        <v>827</v>
      </c>
      <c r="E184" s="221" t="s">
        <v>828</v>
      </c>
      <c r="F184" s="221" t="s">
        <v>829</v>
      </c>
      <c r="G184" s="219" t="s">
        <v>199</v>
      </c>
      <c r="H184" s="222">
        <v>103000000</v>
      </c>
      <c r="I184" s="222">
        <v>955694.739</v>
      </c>
      <c r="J184" s="223" t="s">
        <v>118</v>
      </c>
      <c r="K184" s="223">
        <v>1073252.059</v>
      </c>
      <c r="L184" s="223">
        <v>65082802.014</v>
      </c>
      <c r="M184" s="223" t="s">
        <v>118</v>
      </c>
      <c r="N184" s="222">
        <v>87405636.2</v>
      </c>
      <c r="O184" s="222">
        <v>103000000</v>
      </c>
      <c r="P184" s="224" t="s">
        <v>1023</v>
      </c>
      <c r="Q184" s="225" t="s">
        <v>1024</v>
      </c>
      <c r="R184" s="225" t="s">
        <v>124</v>
      </c>
      <c r="S184" s="225" t="s">
        <v>299</v>
      </c>
      <c r="T184" s="226" t="s">
        <v>137</v>
      </c>
    </row>
    <row r="185" spans="1:20" s="227" customFormat="1" ht="12" customHeight="1" outlineLevel="2">
      <c r="A185" s="219" t="s">
        <v>604</v>
      </c>
      <c r="B185" s="219" t="s">
        <v>120</v>
      </c>
      <c r="C185" s="220" t="s">
        <v>613</v>
      </c>
      <c r="D185" s="219" t="s">
        <v>614</v>
      </c>
      <c r="E185" s="221" t="s">
        <v>615</v>
      </c>
      <c r="F185" s="221" t="s">
        <v>616</v>
      </c>
      <c r="G185" s="219" t="s">
        <v>199</v>
      </c>
      <c r="H185" s="222">
        <v>19455000000</v>
      </c>
      <c r="I185" s="222">
        <v>180514962.563</v>
      </c>
      <c r="J185" s="223">
        <v>734920.36</v>
      </c>
      <c r="K185" s="223">
        <v>201972082.558</v>
      </c>
      <c r="L185" s="223">
        <v>12293067118.332</v>
      </c>
      <c r="M185" s="223">
        <v>59219869.76</v>
      </c>
      <c r="N185" s="222">
        <v>16448604246.501</v>
      </c>
      <c r="O185" s="222">
        <v>19383260749</v>
      </c>
      <c r="P185" s="224" t="s">
        <v>1023</v>
      </c>
      <c r="Q185" s="225" t="s">
        <v>1024</v>
      </c>
      <c r="R185" s="225" t="s">
        <v>124</v>
      </c>
      <c r="S185" s="225" t="s">
        <v>299</v>
      </c>
      <c r="T185" s="226" t="s">
        <v>137</v>
      </c>
    </row>
    <row r="186" spans="1:20" s="227" customFormat="1" ht="12" customHeight="1" outlineLevel="2">
      <c r="A186" s="219" t="s">
        <v>604</v>
      </c>
      <c r="B186" s="219" t="s">
        <v>120</v>
      </c>
      <c r="C186" s="220" t="s">
        <v>619</v>
      </c>
      <c r="D186" s="219" t="s">
        <v>620</v>
      </c>
      <c r="E186" s="221" t="s">
        <v>602</v>
      </c>
      <c r="F186" s="221" t="s">
        <v>603</v>
      </c>
      <c r="G186" s="219" t="s">
        <v>199</v>
      </c>
      <c r="H186" s="222">
        <v>15492000000</v>
      </c>
      <c r="I186" s="222">
        <v>143743911.592</v>
      </c>
      <c r="J186" s="223">
        <v>0</v>
      </c>
      <c r="K186" s="223">
        <v>161425445.569</v>
      </c>
      <c r="L186" s="223">
        <v>9788958920.442</v>
      </c>
      <c r="M186" s="223">
        <v>0</v>
      </c>
      <c r="N186" s="222">
        <v>13146486563.152</v>
      </c>
      <c r="O186" s="222">
        <v>15492000000</v>
      </c>
      <c r="P186" s="224" t="s">
        <v>1023</v>
      </c>
      <c r="Q186" s="225" t="s">
        <v>1024</v>
      </c>
      <c r="R186" s="225" t="s">
        <v>124</v>
      </c>
      <c r="S186" s="225" t="s">
        <v>299</v>
      </c>
      <c r="T186" s="226" t="s">
        <v>137</v>
      </c>
    </row>
    <row r="187" spans="1:20" s="227" customFormat="1" ht="12" customHeight="1" outlineLevel="2">
      <c r="A187" s="219" t="s">
        <v>1037</v>
      </c>
      <c r="B187" s="219" t="s">
        <v>671</v>
      </c>
      <c r="C187" s="220">
        <v>10467</v>
      </c>
      <c r="D187" s="219" t="s">
        <v>840</v>
      </c>
      <c r="E187" s="221" t="s">
        <v>839</v>
      </c>
      <c r="F187" s="221" t="s">
        <v>287</v>
      </c>
      <c r="G187" s="219" t="s">
        <v>199</v>
      </c>
      <c r="H187" s="222">
        <v>4052000000</v>
      </c>
      <c r="I187" s="222">
        <v>30816005.71</v>
      </c>
      <c r="J187" s="223">
        <v>21064534.173</v>
      </c>
      <c r="K187" s="223">
        <v>13160466.822</v>
      </c>
      <c r="L187" s="223">
        <v>2098569676.077</v>
      </c>
      <c r="M187" s="223">
        <v>1703240621.594</v>
      </c>
      <c r="N187" s="222">
        <v>1071788277.442</v>
      </c>
      <c r="O187" s="222">
        <v>1263010000</v>
      </c>
      <c r="P187" s="224" t="s">
        <v>1023</v>
      </c>
      <c r="Q187" s="225" t="s">
        <v>1024</v>
      </c>
      <c r="R187" s="225" t="s">
        <v>124</v>
      </c>
      <c r="S187" s="225" t="s">
        <v>299</v>
      </c>
      <c r="T187" s="226" t="s">
        <v>137</v>
      </c>
    </row>
    <row r="188" spans="1:20" s="227" customFormat="1" ht="12" customHeight="1" outlineLevel="2">
      <c r="A188" s="219" t="s">
        <v>642</v>
      </c>
      <c r="B188" s="219" t="s">
        <v>120</v>
      </c>
      <c r="C188" s="220">
        <v>693</v>
      </c>
      <c r="D188" s="219" t="s">
        <v>649</v>
      </c>
      <c r="E188" s="221" t="s">
        <v>650</v>
      </c>
      <c r="F188" s="221" t="s">
        <v>651</v>
      </c>
      <c r="G188" s="219" t="s">
        <v>641</v>
      </c>
      <c r="H188" s="222">
        <v>10000000</v>
      </c>
      <c r="I188" s="222">
        <v>37735849.057</v>
      </c>
      <c r="J188" s="223">
        <v>25696306.7</v>
      </c>
      <c r="K188" s="223">
        <v>8879926.591</v>
      </c>
      <c r="L188" s="223">
        <v>2569810937.736</v>
      </c>
      <c r="M188" s="223">
        <v>2037261950.91</v>
      </c>
      <c r="N188" s="222">
        <v>723181126.77</v>
      </c>
      <c r="O188" s="222">
        <v>2549959.72</v>
      </c>
      <c r="P188" s="224" t="s">
        <v>1023</v>
      </c>
      <c r="Q188" s="225" t="s">
        <v>1024</v>
      </c>
      <c r="R188" s="225" t="s">
        <v>124</v>
      </c>
      <c r="S188" s="225" t="s">
        <v>299</v>
      </c>
      <c r="T188" s="226" t="s">
        <v>137</v>
      </c>
    </row>
    <row r="189" spans="1:20" s="227" customFormat="1" ht="12" customHeight="1" outlineLevel="2">
      <c r="A189" s="219" t="s">
        <v>658</v>
      </c>
      <c r="B189" s="219" t="s">
        <v>120</v>
      </c>
      <c r="C189" s="220" t="s">
        <v>659</v>
      </c>
      <c r="D189" s="219" t="s">
        <v>660</v>
      </c>
      <c r="E189" s="221" t="s">
        <v>661</v>
      </c>
      <c r="F189" s="221" t="s">
        <v>156</v>
      </c>
      <c r="G189" s="219" t="s">
        <v>655</v>
      </c>
      <c r="H189" s="222">
        <v>93750000</v>
      </c>
      <c r="I189" s="222">
        <v>11781274.654</v>
      </c>
      <c r="J189" s="223">
        <v>0</v>
      </c>
      <c r="K189" s="223">
        <v>11779861.391</v>
      </c>
      <c r="L189" s="223">
        <v>802304684.351</v>
      </c>
      <c r="M189" s="223">
        <v>0</v>
      </c>
      <c r="N189" s="222">
        <v>959351785.872</v>
      </c>
      <c r="O189" s="222">
        <v>44178013.35</v>
      </c>
      <c r="P189" s="224" t="s">
        <v>1023</v>
      </c>
      <c r="Q189" s="225" t="s">
        <v>1024</v>
      </c>
      <c r="R189" s="225" t="s">
        <v>124</v>
      </c>
      <c r="S189" s="225" t="s">
        <v>299</v>
      </c>
      <c r="T189" s="226" t="s">
        <v>182</v>
      </c>
    </row>
    <row r="190" spans="1:20" s="227" customFormat="1" ht="12" customHeight="1" outlineLevel="1">
      <c r="A190" s="219"/>
      <c r="B190" s="219"/>
      <c r="C190" s="220"/>
      <c r="D190" s="219"/>
      <c r="E190" s="221"/>
      <c r="F190" s="221"/>
      <c r="G190" s="219"/>
      <c r="H190" s="222"/>
      <c r="I190" s="222"/>
      <c r="J190" s="223">
        <f>SUBTOTAL(9,J175:J189)</f>
        <v>156541096.89299998</v>
      </c>
      <c r="K190" s="223"/>
      <c r="L190" s="223"/>
      <c r="M190" s="223">
        <f>SUBTOTAL(9,M175:M189)</f>
        <v>12369715286.064</v>
      </c>
      <c r="N190" s="222"/>
      <c r="O190" s="222"/>
      <c r="P190" s="224"/>
      <c r="Q190" s="225"/>
      <c r="R190" s="225"/>
      <c r="S190" s="229" t="s">
        <v>1129</v>
      </c>
      <c r="T190" s="226"/>
    </row>
    <row r="191" spans="1:20" s="227" customFormat="1" ht="12" customHeight="1" outlineLevel="2">
      <c r="A191" s="219" t="s">
        <v>180</v>
      </c>
      <c r="B191" s="219" t="s">
        <v>120</v>
      </c>
      <c r="C191" s="220" t="s">
        <v>256</v>
      </c>
      <c r="D191" s="219" t="s">
        <v>257</v>
      </c>
      <c r="E191" s="221" t="s">
        <v>253</v>
      </c>
      <c r="F191" s="221" t="s">
        <v>254</v>
      </c>
      <c r="G191" s="219" t="s">
        <v>177</v>
      </c>
      <c r="H191" s="222">
        <v>3404000</v>
      </c>
      <c r="I191" s="222">
        <v>4798031.314</v>
      </c>
      <c r="J191" s="223">
        <v>236607.56</v>
      </c>
      <c r="K191" s="223">
        <v>4338179.432</v>
      </c>
      <c r="L191" s="223">
        <v>326745883.766</v>
      </c>
      <c r="M191" s="223">
        <v>18750423.81</v>
      </c>
      <c r="N191" s="222">
        <v>353301286.581</v>
      </c>
      <c r="O191" s="222">
        <v>2794804.51</v>
      </c>
      <c r="P191" s="224" t="s">
        <v>1023</v>
      </c>
      <c r="Q191" s="225" t="s">
        <v>1024</v>
      </c>
      <c r="R191" s="225" t="s">
        <v>124</v>
      </c>
      <c r="S191" s="225" t="s">
        <v>1064</v>
      </c>
      <c r="T191" s="226" t="s">
        <v>137</v>
      </c>
    </row>
    <row r="192" spans="1:20" s="227" customFormat="1" ht="12" customHeight="1" outlineLevel="2">
      <c r="A192" s="219" t="s">
        <v>180</v>
      </c>
      <c r="B192" s="219" t="s">
        <v>120</v>
      </c>
      <c r="C192" s="220" t="s">
        <v>183</v>
      </c>
      <c r="D192" s="219" t="s">
        <v>184</v>
      </c>
      <c r="E192" s="221" t="s">
        <v>185</v>
      </c>
      <c r="F192" s="221" t="s">
        <v>186</v>
      </c>
      <c r="G192" s="219" t="s">
        <v>177</v>
      </c>
      <c r="H192" s="222">
        <v>17414868.05</v>
      </c>
      <c r="I192" s="222">
        <v>163488.48</v>
      </c>
      <c r="J192" s="223">
        <v>163488.48</v>
      </c>
      <c r="K192" s="223" t="s">
        <v>118</v>
      </c>
      <c r="L192" s="223">
        <v>11133563.829</v>
      </c>
      <c r="M192" s="223">
        <v>11122119.27</v>
      </c>
      <c r="N192" s="222" t="s">
        <v>118</v>
      </c>
      <c r="O192" s="222"/>
      <c r="P192" s="224" t="s">
        <v>1023</v>
      </c>
      <c r="Q192" s="225" t="s">
        <v>1024</v>
      </c>
      <c r="R192" s="225" t="s">
        <v>187</v>
      </c>
      <c r="S192" s="225" t="s">
        <v>1064</v>
      </c>
      <c r="T192" s="226" t="s">
        <v>137</v>
      </c>
    </row>
    <row r="193" spans="1:20" s="227" customFormat="1" ht="12" customHeight="1" outlineLevel="2">
      <c r="A193" s="219" t="s">
        <v>180</v>
      </c>
      <c r="B193" s="219" t="s">
        <v>120</v>
      </c>
      <c r="C193" s="220" t="s">
        <v>193</v>
      </c>
      <c r="D193" s="219" t="s">
        <v>195</v>
      </c>
      <c r="E193" s="221" t="s">
        <v>196</v>
      </c>
      <c r="F193" s="221" t="s">
        <v>156</v>
      </c>
      <c r="G193" s="219" t="s">
        <v>177</v>
      </c>
      <c r="H193" s="222">
        <v>3037751.55</v>
      </c>
      <c r="I193" s="222">
        <v>600280.065</v>
      </c>
      <c r="J193" s="223">
        <v>598125.21</v>
      </c>
      <c r="K193" s="223" t="s">
        <v>118</v>
      </c>
      <c r="L193" s="223">
        <v>40879066.334</v>
      </c>
      <c r="M193" s="223">
        <v>44326438.43</v>
      </c>
      <c r="N193" s="222" t="s">
        <v>118</v>
      </c>
      <c r="O193" s="222"/>
      <c r="P193" s="224" t="s">
        <v>1023</v>
      </c>
      <c r="Q193" s="225" t="s">
        <v>1024</v>
      </c>
      <c r="R193" s="225" t="s">
        <v>197</v>
      </c>
      <c r="S193" s="225" t="s">
        <v>1064</v>
      </c>
      <c r="T193" s="226" t="s">
        <v>182</v>
      </c>
    </row>
    <row r="194" spans="1:20" s="227" customFormat="1" ht="12" customHeight="1" outlineLevel="2">
      <c r="A194" s="219" t="s">
        <v>180</v>
      </c>
      <c r="B194" s="219" t="s">
        <v>120</v>
      </c>
      <c r="C194" s="220" t="s">
        <v>269</v>
      </c>
      <c r="D194" s="219" t="s">
        <v>270</v>
      </c>
      <c r="E194" s="221" t="s">
        <v>264</v>
      </c>
      <c r="F194" s="221" t="s">
        <v>265</v>
      </c>
      <c r="G194" s="219" t="s">
        <v>177</v>
      </c>
      <c r="H194" s="222">
        <v>1260798.83</v>
      </c>
      <c r="I194" s="222">
        <v>2526670.553</v>
      </c>
      <c r="J194" s="223">
        <v>1174501.27</v>
      </c>
      <c r="K194" s="223">
        <v>1260997.495</v>
      </c>
      <c r="L194" s="223">
        <v>172066239.018</v>
      </c>
      <c r="M194" s="223">
        <v>87118981.68</v>
      </c>
      <c r="N194" s="222">
        <v>102695622.549</v>
      </c>
      <c r="O194" s="222">
        <v>812377.99</v>
      </c>
      <c r="P194" s="224" t="s">
        <v>1023</v>
      </c>
      <c r="Q194" s="225" t="s">
        <v>1024</v>
      </c>
      <c r="R194" s="225" t="s">
        <v>216</v>
      </c>
      <c r="S194" s="225" t="s">
        <v>1064</v>
      </c>
      <c r="T194" s="226" t="s">
        <v>182</v>
      </c>
    </row>
    <row r="195" spans="1:20" s="227" customFormat="1" ht="12" customHeight="1" outlineLevel="2">
      <c r="A195" s="219" t="s">
        <v>180</v>
      </c>
      <c r="B195" s="219" t="s">
        <v>120</v>
      </c>
      <c r="C195" s="220" t="s">
        <v>188</v>
      </c>
      <c r="D195" s="219" t="s">
        <v>189</v>
      </c>
      <c r="E195" s="221" t="s">
        <v>190</v>
      </c>
      <c r="F195" s="221" t="s">
        <v>156</v>
      </c>
      <c r="G195" s="219" t="s">
        <v>177</v>
      </c>
      <c r="H195" s="222">
        <v>40065000</v>
      </c>
      <c r="I195" s="222">
        <v>26280312.746</v>
      </c>
      <c r="J195" s="223">
        <v>8662972.12</v>
      </c>
      <c r="K195" s="223">
        <v>16529949.486</v>
      </c>
      <c r="L195" s="223">
        <v>1789689031.24</v>
      </c>
      <c r="M195" s="223">
        <v>666297736.86</v>
      </c>
      <c r="N195" s="222">
        <v>1346198909.633</v>
      </c>
      <c r="O195" s="222">
        <v>10649162.42</v>
      </c>
      <c r="P195" s="224" t="s">
        <v>1023</v>
      </c>
      <c r="Q195" s="225" t="s">
        <v>1024</v>
      </c>
      <c r="R195" s="225" t="s">
        <v>191</v>
      </c>
      <c r="S195" s="225" t="s">
        <v>1064</v>
      </c>
      <c r="T195" s="226" t="s">
        <v>182</v>
      </c>
    </row>
    <row r="196" spans="1:20" s="227" customFormat="1" ht="12" customHeight="1" outlineLevel="2">
      <c r="A196" s="219" t="s">
        <v>711</v>
      </c>
      <c r="B196" s="219" t="s">
        <v>671</v>
      </c>
      <c r="C196" s="220" t="s">
        <v>714</v>
      </c>
      <c r="D196" s="219" t="s">
        <v>715</v>
      </c>
      <c r="E196" s="221" t="s">
        <v>716</v>
      </c>
      <c r="F196" s="221" t="s">
        <v>494</v>
      </c>
      <c r="G196" s="219" t="s">
        <v>147</v>
      </c>
      <c r="H196" s="222">
        <v>18000000</v>
      </c>
      <c r="I196" s="222" t="s">
        <v>118</v>
      </c>
      <c r="J196" s="223" t="s">
        <v>118</v>
      </c>
      <c r="K196" s="223">
        <v>25421399.955</v>
      </c>
      <c r="L196" s="223" t="s">
        <v>118</v>
      </c>
      <c r="M196" s="223" t="s">
        <v>118</v>
      </c>
      <c r="N196" s="222">
        <v>2070318540.818</v>
      </c>
      <c r="O196" s="222">
        <v>18000000</v>
      </c>
      <c r="P196" s="224" t="s">
        <v>1023</v>
      </c>
      <c r="Q196" s="225" t="s">
        <v>1024</v>
      </c>
      <c r="R196" s="225" t="s">
        <v>216</v>
      </c>
      <c r="S196" s="225" t="s">
        <v>1064</v>
      </c>
      <c r="T196" s="226" t="s">
        <v>137</v>
      </c>
    </row>
    <row r="197" spans="1:20" s="227" customFormat="1" ht="12" customHeight="1" outlineLevel="2">
      <c r="A197" s="219" t="s">
        <v>160</v>
      </c>
      <c r="B197" s="219" t="s">
        <v>671</v>
      </c>
      <c r="C197" s="220">
        <v>10219</v>
      </c>
      <c r="D197" s="219" t="s">
        <v>733</v>
      </c>
      <c r="E197" s="221" t="s">
        <v>734</v>
      </c>
      <c r="F197" s="221" t="s">
        <v>333</v>
      </c>
      <c r="G197" s="219" t="s">
        <v>147</v>
      </c>
      <c r="H197" s="222">
        <v>6256459.41</v>
      </c>
      <c r="I197" s="222">
        <v>8883045.57</v>
      </c>
      <c r="J197" s="223">
        <v>286718.826</v>
      </c>
      <c r="K197" s="223">
        <v>7701123.581</v>
      </c>
      <c r="L197" s="223">
        <v>604935313.149</v>
      </c>
      <c r="M197" s="223">
        <v>22336606.593</v>
      </c>
      <c r="N197" s="222">
        <v>627179422.163</v>
      </c>
      <c r="O197" s="222">
        <v>5452894.99</v>
      </c>
      <c r="P197" s="224" t="s">
        <v>1023</v>
      </c>
      <c r="Q197" s="225" t="s">
        <v>1024</v>
      </c>
      <c r="R197" s="225" t="s">
        <v>164</v>
      </c>
      <c r="S197" s="225" t="s">
        <v>1064</v>
      </c>
      <c r="T197" s="226" t="s">
        <v>137</v>
      </c>
    </row>
    <row r="198" spans="1:20" s="227" customFormat="1" ht="12" customHeight="1" outlineLevel="2">
      <c r="A198" s="219" t="s">
        <v>160</v>
      </c>
      <c r="B198" s="219" t="s">
        <v>671</v>
      </c>
      <c r="C198" s="220">
        <v>10220</v>
      </c>
      <c r="D198" s="219" t="s">
        <v>735</v>
      </c>
      <c r="E198" s="221" t="s">
        <v>736</v>
      </c>
      <c r="F198" s="221" t="s">
        <v>333</v>
      </c>
      <c r="G198" s="219" t="s">
        <v>147</v>
      </c>
      <c r="H198" s="222">
        <v>6102412.3</v>
      </c>
      <c r="I198" s="222">
        <v>6496025.89</v>
      </c>
      <c r="J198" s="223">
        <v>67859.523</v>
      </c>
      <c r="K198" s="223">
        <v>5771462.575</v>
      </c>
      <c r="L198" s="223">
        <v>442379297.184</v>
      </c>
      <c r="M198" s="223">
        <v>5377865.687</v>
      </c>
      <c r="N198" s="222">
        <v>470027850.45</v>
      </c>
      <c r="O198" s="222">
        <v>4086569.84</v>
      </c>
      <c r="P198" s="224" t="s">
        <v>1023</v>
      </c>
      <c r="Q198" s="225" t="s">
        <v>1024</v>
      </c>
      <c r="R198" s="225" t="s">
        <v>164</v>
      </c>
      <c r="S198" s="225" t="s">
        <v>1064</v>
      </c>
      <c r="T198" s="226" t="s">
        <v>137</v>
      </c>
    </row>
    <row r="199" spans="1:20" s="227" customFormat="1" ht="12" customHeight="1" outlineLevel="2">
      <c r="A199" s="219" t="s">
        <v>160</v>
      </c>
      <c r="B199" s="219" t="s">
        <v>671</v>
      </c>
      <c r="C199" s="220" t="s">
        <v>749</v>
      </c>
      <c r="D199" s="219" t="s">
        <v>750</v>
      </c>
      <c r="E199" s="221" t="s">
        <v>260</v>
      </c>
      <c r="F199" s="221" t="s">
        <v>1171</v>
      </c>
      <c r="G199" s="219" t="s">
        <v>147</v>
      </c>
      <c r="H199" s="222">
        <v>4600000</v>
      </c>
      <c r="I199" s="222">
        <v>5651400.217</v>
      </c>
      <c r="J199" s="223" t="s">
        <v>118</v>
      </c>
      <c r="K199" s="223">
        <v>5079211.246</v>
      </c>
      <c r="L199" s="223">
        <v>384860297.428</v>
      </c>
      <c r="M199" s="223" t="s">
        <v>118</v>
      </c>
      <c r="N199" s="222">
        <v>413650909.65</v>
      </c>
      <c r="O199" s="222">
        <v>3596411</v>
      </c>
      <c r="P199" s="224" t="s">
        <v>1023</v>
      </c>
      <c r="Q199" s="225" t="s">
        <v>1024</v>
      </c>
      <c r="R199" s="225" t="s">
        <v>216</v>
      </c>
      <c r="S199" s="225" t="s">
        <v>1064</v>
      </c>
      <c r="T199" s="226" t="s">
        <v>137</v>
      </c>
    </row>
    <row r="200" spans="1:20" s="227" customFormat="1" ht="12" customHeight="1" outlineLevel="2">
      <c r="A200" s="219" t="s">
        <v>422</v>
      </c>
      <c r="B200" s="219" t="s">
        <v>671</v>
      </c>
      <c r="C200" s="220" t="s">
        <v>812</v>
      </c>
      <c r="D200" s="219" t="s">
        <v>813</v>
      </c>
      <c r="E200" s="221" t="s">
        <v>814</v>
      </c>
      <c r="F200" s="221" t="s">
        <v>815</v>
      </c>
      <c r="G200" s="219" t="s">
        <v>119</v>
      </c>
      <c r="H200" s="222">
        <v>440000</v>
      </c>
      <c r="I200" s="222">
        <v>359342.42</v>
      </c>
      <c r="J200" s="223">
        <v>40366.53</v>
      </c>
      <c r="K200" s="223">
        <v>318975.89</v>
      </c>
      <c r="L200" s="223">
        <v>24471215.155</v>
      </c>
      <c r="M200" s="223">
        <v>3138118.328</v>
      </c>
      <c r="N200" s="222">
        <v>25977393.075</v>
      </c>
      <c r="O200" s="222">
        <v>318975.89</v>
      </c>
      <c r="P200" s="224" t="s">
        <v>1023</v>
      </c>
      <c r="Q200" s="225" t="s">
        <v>1024</v>
      </c>
      <c r="R200" s="225" t="s">
        <v>206</v>
      </c>
      <c r="S200" s="225" t="s">
        <v>1064</v>
      </c>
      <c r="T200" s="226" t="s">
        <v>182</v>
      </c>
    </row>
    <row r="201" spans="1:20" s="227" customFormat="1" ht="12" customHeight="1" outlineLevel="2">
      <c r="A201" s="219" t="s">
        <v>422</v>
      </c>
      <c r="B201" s="219" t="s">
        <v>120</v>
      </c>
      <c r="C201" s="220" t="s">
        <v>435</v>
      </c>
      <c r="D201" s="219" t="s">
        <v>436</v>
      </c>
      <c r="E201" s="221" t="s">
        <v>408</v>
      </c>
      <c r="F201" s="221" t="s">
        <v>135</v>
      </c>
      <c r="G201" s="219" t="s">
        <v>177</v>
      </c>
      <c r="H201" s="222">
        <v>6900000</v>
      </c>
      <c r="I201" s="222">
        <v>494902.523</v>
      </c>
      <c r="J201" s="223">
        <v>429700</v>
      </c>
      <c r="K201" s="223">
        <v>31488.398</v>
      </c>
      <c r="L201" s="223">
        <v>33702856.77</v>
      </c>
      <c r="M201" s="223">
        <v>34556302.12</v>
      </c>
      <c r="N201" s="222">
        <v>2564414.819</v>
      </c>
      <c r="O201" s="222">
        <v>20285.91</v>
      </c>
      <c r="P201" s="224" t="s">
        <v>1022</v>
      </c>
      <c r="Q201" s="225" t="s">
        <v>131</v>
      </c>
      <c r="R201" s="225" t="s">
        <v>131</v>
      </c>
      <c r="S201" s="225" t="s">
        <v>1064</v>
      </c>
      <c r="T201" s="226" t="s">
        <v>182</v>
      </c>
    </row>
    <row r="202" spans="1:20" s="227" customFormat="1" ht="12" customHeight="1" outlineLevel="2">
      <c r="A202" s="219" t="s">
        <v>422</v>
      </c>
      <c r="B202" s="219" t="s">
        <v>120</v>
      </c>
      <c r="C202" s="220" t="s">
        <v>470</v>
      </c>
      <c r="D202" s="219" t="s">
        <v>471</v>
      </c>
      <c r="E202" s="221" t="s">
        <v>472</v>
      </c>
      <c r="F202" s="221" t="s">
        <v>123</v>
      </c>
      <c r="G202" s="219" t="s">
        <v>177</v>
      </c>
      <c r="H202" s="222">
        <v>25300000</v>
      </c>
      <c r="I202" s="222">
        <v>8556850.765</v>
      </c>
      <c r="J202" s="223">
        <v>6674066.01</v>
      </c>
      <c r="K202" s="223">
        <v>1457086.832</v>
      </c>
      <c r="L202" s="223">
        <v>582721450.26</v>
      </c>
      <c r="M202" s="223">
        <v>512607515.74</v>
      </c>
      <c r="N202" s="222">
        <v>118665136.023</v>
      </c>
      <c r="O202" s="222">
        <v>938705.49</v>
      </c>
      <c r="P202" s="224" t="s">
        <v>1023</v>
      </c>
      <c r="Q202" s="225" t="s">
        <v>1024</v>
      </c>
      <c r="R202" s="225" t="s">
        <v>347</v>
      </c>
      <c r="S202" s="225" t="s">
        <v>1064</v>
      </c>
      <c r="T202" s="226" t="s">
        <v>182</v>
      </c>
    </row>
    <row r="203" spans="1:20" s="227" customFormat="1" ht="12" customHeight="1" outlineLevel="2">
      <c r="A203" s="219" t="s">
        <v>555</v>
      </c>
      <c r="B203" s="219" t="s">
        <v>120</v>
      </c>
      <c r="C203" s="220">
        <v>16719960001</v>
      </c>
      <c r="D203" s="219" t="s">
        <v>556</v>
      </c>
      <c r="E203" s="221" t="s">
        <v>557</v>
      </c>
      <c r="F203" s="221" t="s">
        <v>156</v>
      </c>
      <c r="G203" s="219" t="s">
        <v>177</v>
      </c>
      <c r="H203" s="222">
        <v>11350000</v>
      </c>
      <c r="I203" s="222">
        <v>1996685.91</v>
      </c>
      <c r="J203" s="223">
        <v>0</v>
      </c>
      <c r="K203" s="223">
        <v>1905934.163</v>
      </c>
      <c r="L203" s="223">
        <v>135974290.232</v>
      </c>
      <c r="M203" s="223">
        <v>0</v>
      </c>
      <c r="N203" s="222">
        <v>155219257.872</v>
      </c>
      <c r="O203" s="222">
        <v>1227868.39</v>
      </c>
      <c r="P203" s="224" t="s">
        <v>1023</v>
      </c>
      <c r="Q203" s="225" t="s">
        <v>1024</v>
      </c>
      <c r="R203" s="225" t="s">
        <v>187</v>
      </c>
      <c r="S203" s="225" t="s">
        <v>1064</v>
      </c>
      <c r="T203" s="226" t="s">
        <v>182</v>
      </c>
    </row>
    <row r="204" spans="1:20" s="227" customFormat="1" ht="12" customHeight="1" outlineLevel="2">
      <c r="A204" s="219" t="s">
        <v>555</v>
      </c>
      <c r="B204" s="219" t="s">
        <v>120</v>
      </c>
      <c r="C204" s="220" t="s">
        <v>568</v>
      </c>
      <c r="D204" s="219" t="s">
        <v>569</v>
      </c>
      <c r="E204" s="221" t="s">
        <v>570</v>
      </c>
      <c r="F204" s="221" t="s">
        <v>123</v>
      </c>
      <c r="G204" s="219" t="s">
        <v>177</v>
      </c>
      <c r="H204" s="222">
        <v>11150000</v>
      </c>
      <c r="I204" s="222">
        <v>10160321.631</v>
      </c>
      <c r="J204" s="223">
        <v>1158607.81</v>
      </c>
      <c r="K204" s="223">
        <v>8557880.422</v>
      </c>
      <c r="L204" s="223">
        <v>691917799.942</v>
      </c>
      <c r="M204" s="223">
        <v>85304545.04</v>
      </c>
      <c r="N204" s="222">
        <v>696953690.157</v>
      </c>
      <c r="O204" s="222">
        <v>5513281.13</v>
      </c>
      <c r="P204" s="224" t="s">
        <v>1023</v>
      </c>
      <c r="Q204" s="225" t="s">
        <v>1024</v>
      </c>
      <c r="R204" s="225" t="s">
        <v>191</v>
      </c>
      <c r="S204" s="225" t="s">
        <v>1064</v>
      </c>
      <c r="T204" s="226" t="s">
        <v>182</v>
      </c>
    </row>
    <row r="205" spans="1:20" s="227" customFormat="1" ht="12" customHeight="1" outlineLevel="2">
      <c r="A205" s="219" t="s">
        <v>669</v>
      </c>
      <c r="B205" s="219" t="s">
        <v>671</v>
      </c>
      <c r="C205" s="220">
        <v>10267</v>
      </c>
      <c r="D205" s="219" t="s">
        <v>870</v>
      </c>
      <c r="E205" s="221" t="s">
        <v>871</v>
      </c>
      <c r="F205" s="221" t="s">
        <v>811</v>
      </c>
      <c r="G205" s="219" t="s">
        <v>194</v>
      </c>
      <c r="H205" s="222">
        <v>13600000</v>
      </c>
      <c r="I205" s="222" t="s">
        <v>118</v>
      </c>
      <c r="J205" s="223">
        <v>19152879.95</v>
      </c>
      <c r="K205" s="223" t="s">
        <v>118</v>
      </c>
      <c r="L205" s="223" t="s">
        <v>118</v>
      </c>
      <c r="M205" s="223">
        <v>1541400880</v>
      </c>
      <c r="N205" s="222" t="s">
        <v>118</v>
      </c>
      <c r="O205" s="222"/>
      <c r="P205" s="224" t="s">
        <v>1020</v>
      </c>
      <c r="Q205" s="225" t="s">
        <v>273</v>
      </c>
      <c r="R205" s="225" t="s">
        <v>273</v>
      </c>
      <c r="S205" s="225" t="s">
        <v>1064</v>
      </c>
      <c r="T205" s="226" t="s">
        <v>182</v>
      </c>
    </row>
    <row r="206" spans="1:20" s="227" customFormat="1" ht="12" customHeight="1" outlineLevel="2">
      <c r="A206" s="219" t="s">
        <v>669</v>
      </c>
      <c r="B206" s="219" t="s">
        <v>671</v>
      </c>
      <c r="C206" s="220">
        <v>10756</v>
      </c>
      <c r="D206" s="219" t="s">
        <v>872</v>
      </c>
      <c r="E206" s="221" t="s">
        <v>1172</v>
      </c>
      <c r="F206" s="221" t="s">
        <v>811</v>
      </c>
      <c r="G206" s="219" t="s">
        <v>194</v>
      </c>
      <c r="H206" s="222">
        <v>7300000</v>
      </c>
      <c r="I206" s="222">
        <v>4363891.306</v>
      </c>
      <c r="J206" s="223" t="s">
        <v>118</v>
      </c>
      <c r="K206" s="223">
        <v>3646183.625</v>
      </c>
      <c r="L206" s="223">
        <v>297180953.663</v>
      </c>
      <c r="M206" s="223" t="s">
        <v>118</v>
      </c>
      <c r="N206" s="222">
        <v>296945155.48</v>
      </c>
      <c r="O206" s="222">
        <v>2200207.36</v>
      </c>
      <c r="P206" s="224" t="s">
        <v>1023</v>
      </c>
      <c r="Q206" s="225" t="s">
        <v>1024</v>
      </c>
      <c r="R206" s="225" t="s">
        <v>197</v>
      </c>
      <c r="S206" s="225" t="s">
        <v>1064</v>
      </c>
      <c r="T206" s="226" t="s">
        <v>182</v>
      </c>
    </row>
    <row r="207" spans="1:20" s="227" customFormat="1" ht="12" customHeight="1" outlineLevel="2">
      <c r="A207" s="219" t="s">
        <v>903</v>
      </c>
      <c r="B207" s="219" t="s">
        <v>671</v>
      </c>
      <c r="C207" s="220">
        <v>11010</v>
      </c>
      <c r="D207" s="219" t="s">
        <v>904</v>
      </c>
      <c r="E207" s="221" t="s">
        <v>905</v>
      </c>
      <c r="F207" s="221" t="s">
        <v>156</v>
      </c>
      <c r="G207" s="219" t="s">
        <v>119</v>
      </c>
      <c r="H207" s="222">
        <v>1865189</v>
      </c>
      <c r="I207" s="222">
        <v>22955</v>
      </c>
      <c r="J207" s="223">
        <v>22955</v>
      </c>
      <c r="K207" s="223" t="s">
        <v>118</v>
      </c>
      <c r="L207" s="223">
        <v>1563235.267</v>
      </c>
      <c r="M207" s="223">
        <v>1819183.25</v>
      </c>
      <c r="N207" s="222" t="s">
        <v>118</v>
      </c>
      <c r="O207" s="222"/>
      <c r="P207" s="224" t="s">
        <v>1023</v>
      </c>
      <c r="Q207" s="225" t="s">
        <v>1024</v>
      </c>
      <c r="R207" s="225" t="s">
        <v>187</v>
      </c>
      <c r="S207" s="225" t="s">
        <v>1064</v>
      </c>
      <c r="T207" s="226" t="s">
        <v>137</v>
      </c>
    </row>
    <row r="208" spans="1:20" s="227" customFormat="1" ht="12" customHeight="1" outlineLevel="2">
      <c r="A208" s="219" t="s">
        <v>903</v>
      </c>
      <c r="B208" s="219" t="s">
        <v>671</v>
      </c>
      <c r="C208" s="220">
        <v>11151</v>
      </c>
      <c r="D208" s="219" t="s">
        <v>913</v>
      </c>
      <c r="E208" s="221" t="s">
        <v>914</v>
      </c>
      <c r="F208" s="221" t="s">
        <v>156</v>
      </c>
      <c r="G208" s="219" t="s">
        <v>119</v>
      </c>
      <c r="H208" s="222">
        <v>6033471</v>
      </c>
      <c r="I208" s="222">
        <v>43000</v>
      </c>
      <c r="J208" s="223">
        <v>43000</v>
      </c>
      <c r="K208" s="223" t="s">
        <v>118</v>
      </c>
      <c r="L208" s="223">
        <v>2928299.564</v>
      </c>
      <c r="M208" s="223">
        <v>3407749.063</v>
      </c>
      <c r="N208" s="222" t="s">
        <v>118</v>
      </c>
      <c r="O208" s="222"/>
      <c r="P208" s="224" t="s">
        <v>1023</v>
      </c>
      <c r="Q208" s="225" t="s">
        <v>1024</v>
      </c>
      <c r="R208" s="225" t="s">
        <v>187</v>
      </c>
      <c r="S208" s="225" t="s">
        <v>1064</v>
      </c>
      <c r="T208" s="226" t="s">
        <v>137</v>
      </c>
    </row>
    <row r="209" spans="1:20" s="227" customFormat="1" ht="12" customHeight="1" outlineLevel="1">
      <c r="A209" s="219"/>
      <c r="B209" s="219"/>
      <c r="C209" s="220"/>
      <c r="D209" s="219"/>
      <c r="E209" s="221"/>
      <c r="F209" s="221"/>
      <c r="G209" s="219"/>
      <c r="H209" s="222"/>
      <c r="I209" s="222"/>
      <c r="J209" s="223">
        <f>SUBTOTAL(9,J191:J208)</f>
        <v>38711848.289</v>
      </c>
      <c r="K209" s="223"/>
      <c r="L209" s="223"/>
      <c r="M209" s="223">
        <f>SUBTOTAL(9,M191:M208)</f>
        <v>3037564465.8710003</v>
      </c>
      <c r="N209" s="222"/>
      <c r="O209" s="222"/>
      <c r="P209" s="224"/>
      <c r="Q209" s="225"/>
      <c r="R209" s="225"/>
      <c r="S209" s="229" t="s">
        <v>1130</v>
      </c>
      <c r="T209" s="226"/>
    </row>
    <row r="210" spans="1:20" s="227" customFormat="1" ht="12" customHeight="1" outlineLevel="2">
      <c r="A210" s="219" t="s">
        <v>948</v>
      </c>
      <c r="B210" s="219" t="s">
        <v>671</v>
      </c>
      <c r="C210" s="220" t="s">
        <v>65</v>
      </c>
      <c r="D210" s="219" t="s">
        <v>66</v>
      </c>
      <c r="E210" s="221" t="s">
        <v>67</v>
      </c>
      <c r="F210" s="221" t="s">
        <v>984</v>
      </c>
      <c r="G210" s="219" t="s">
        <v>119</v>
      </c>
      <c r="H210" s="222">
        <v>15000000</v>
      </c>
      <c r="I210" s="222" t="s">
        <v>118</v>
      </c>
      <c r="J210" s="223">
        <v>15000000</v>
      </c>
      <c r="K210" s="223" t="s">
        <v>118</v>
      </c>
      <c r="L210" s="223" t="s">
        <v>118</v>
      </c>
      <c r="M210" s="223">
        <v>1217625370.8</v>
      </c>
      <c r="N210" s="222" t="s">
        <v>118</v>
      </c>
      <c r="O210" s="222"/>
      <c r="P210" s="224" t="s">
        <v>1023</v>
      </c>
      <c r="Q210" s="225" t="s">
        <v>1024</v>
      </c>
      <c r="R210" s="225" t="s">
        <v>197</v>
      </c>
      <c r="S210" s="225" t="s">
        <v>988</v>
      </c>
      <c r="T210" s="226" t="s">
        <v>182</v>
      </c>
    </row>
    <row r="211" spans="1:20" s="227" customFormat="1" ht="12" customHeight="1" outlineLevel="2">
      <c r="A211" s="219" t="s">
        <v>948</v>
      </c>
      <c r="B211" s="219" t="s">
        <v>671</v>
      </c>
      <c r="C211" s="220" t="s">
        <v>985</v>
      </c>
      <c r="D211" s="219" t="s">
        <v>986</v>
      </c>
      <c r="E211" s="221" t="s">
        <v>987</v>
      </c>
      <c r="F211" s="221" t="s">
        <v>984</v>
      </c>
      <c r="G211" s="219" t="s">
        <v>119</v>
      </c>
      <c r="H211" s="222">
        <v>20022000</v>
      </c>
      <c r="I211" s="222" t="s">
        <v>118</v>
      </c>
      <c r="J211" s="223">
        <v>20022000</v>
      </c>
      <c r="K211" s="223" t="s">
        <v>118</v>
      </c>
      <c r="L211" s="223" t="s">
        <v>118</v>
      </c>
      <c r="M211" s="223">
        <v>1583440229.996</v>
      </c>
      <c r="N211" s="222" t="s">
        <v>118</v>
      </c>
      <c r="O211" s="222"/>
      <c r="P211" s="224" t="s">
        <v>1023</v>
      </c>
      <c r="Q211" s="225" t="s">
        <v>1024</v>
      </c>
      <c r="R211" s="225" t="s">
        <v>187</v>
      </c>
      <c r="S211" s="225" t="s">
        <v>988</v>
      </c>
      <c r="T211" s="226" t="s">
        <v>182</v>
      </c>
    </row>
    <row r="212" spans="1:20" s="227" customFormat="1" ht="12" customHeight="1" outlineLevel="1">
      <c r="A212" s="219"/>
      <c r="B212" s="219"/>
      <c r="C212" s="220"/>
      <c r="D212" s="219"/>
      <c r="E212" s="221"/>
      <c r="F212" s="221"/>
      <c r="G212" s="219"/>
      <c r="H212" s="222"/>
      <c r="I212" s="222"/>
      <c r="J212" s="223">
        <f>SUBTOTAL(9,J210:J211)</f>
        <v>35022000</v>
      </c>
      <c r="K212" s="223"/>
      <c r="L212" s="223"/>
      <c r="M212" s="223">
        <f>SUBTOTAL(9,M210:M211)</f>
        <v>2801065600.796</v>
      </c>
      <c r="N212" s="222"/>
      <c r="O212" s="222"/>
      <c r="P212" s="224"/>
      <c r="Q212" s="225"/>
      <c r="R212" s="225"/>
      <c r="S212" s="229" t="s">
        <v>1131</v>
      </c>
      <c r="T212" s="226"/>
    </row>
    <row r="213" spans="1:20" s="227" customFormat="1" ht="12" customHeight="1" outlineLevel="2">
      <c r="A213" s="219" t="s">
        <v>422</v>
      </c>
      <c r="B213" s="219" t="s">
        <v>671</v>
      </c>
      <c r="C213" s="220" t="s">
        <v>805</v>
      </c>
      <c r="D213" s="219" t="s">
        <v>1250</v>
      </c>
      <c r="E213" s="221" t="s">
        <v>807</v>
      </c>
      <c r="F213" s="221" t="s">
        <v>135</v>
      </c>
      <c r="G213" s="219" t="s">
        <v>119</v>
      </c>
      <c r="H213" s="222">
        <v>1138350</v>
      </c>
      <c r="I213" s="222">
        <v>297618.36</v>
      </c>
      <c r="J213" s="223">
        <v>101280.06</v>
      </c>
      <c r="K213" s="223">
        <v>196338.3</v>
      </c>
      <c r="L213" s="223">
        <v>20267807.295</v>
      </c>
      <c r="M213" s="223">
        <v>7949234.968</v>
      </c>
      <c r="N213" s="222">
        <v>15989789.055</v>
      </c>
      <c r="O213" s="222">
        <v>196338.3</v>
      </c>
      <c r="P213" s="224" t="s">
        <v>1023</v>
      </c>
      <c r="Q213" s="225" t="s">
        <v>1024</v>
      </c>
      <c r="R213" s="225" t="s">
        <v>187</v>
      </c>
      <c r="S213" s="225" t="s">
        <v>1249</v>
      </c>
      <c r="T213" s="226" t="s">
        <v>137</v>
      </c>
    </row>
    <row r="214" spans="1:20" s="227" customFormat="1" ht="12" customHeight="1" outlineLevel="1">
      <c r="A214" s="219"/>
      <c r="B214" s="219"/>
      <c r="C214" s="220"/>
      <c r="D214" s="219"/>
      <c r="E214" s="221"/>
      <c r="F214" s="221"/>
      <c r="G214" s="219"/>
      <c r="H214" s="222"/>
      <c r="I214" s="222"/>
      <c r="J214" s="223">
        <f>SUBTOTAL(9,J213:J213)</f>
        <v>101280.06</v>
      </c>
      <c r="K214" s="223"/>
      <c r="L214" s="223"/>
      <c r="M214" s="223">
        <f>SUBTOTAL(9,M213:M213)</f>
        <v>7949234.968</v>
      </c>
      <c r="N214" s="222"/>
      <c r="O214" s="222"/>
      <c r="P214" s="224"/>
      <c r="Q214" s="225"/>
      <c r="R214" s="225"/>
      <c r="S214" s="229" t="s">
        <v>1259</v>
      </c>
      <c r="T214" s="226"/>
    </row>
    <row r="215" spans="1:20" s="227" customFormat="1" ht="12" customHeight="1" outlineLevel="2">
      <c r="A215" s="219" t="s">
        <v>670</v>
      </c>
      <c r="B215" s="219" t="s">
        <v>120</v>
      </c>
      <c r="C215" s="220">
        <v>2368</v>
      </c>
      <c r="D215" s="219" t="s">
        <v>139</v>
      </c>
      <c r="E215" s="221" t="s">
        <v>125</v>
      </c>
      <c r="F215" s="221" t="s">
        <v>126</v>
      </c>
      <c r="G215" s="219" t="s">
        <v>138</v>
      </c>
      <c r="H215" s="222">
        <v>1700000000</v>
      </c>
      <c r="I215" s="222">
        <v>115902571.806</v>
      </c>
      <c r="J215" s="223">
        <v>27981149.67</v>
      </c>
      <c r="K215" s="223">
        <v>88472647.482</v>
      </c>
      <c r="L215" s="223">
        <v>7892963963.6</v>
      </c>
      <c r="M215" s="223">
        <v>2178542233.07</v>
      </c>
      <c r="N215" s="222">
        <v>7205211466.087</v>
      </c>
      <c r="O215" s="222">
        <v>604268200</v>
      </c>
      <c r="P215" s="224" t="s">
        <v>1023</v>
      </c>
      <c r="Q215" s="225" t="s">
        <v>1024</v>
      </c>
      <c r="R215" s="225" t="s">
        <v>140</v>
      </c>
      <c r="S215" s="225" t="s">
        <v>141</v>
      </c>
      <c r="T215" s="226" t="s">
        <v>137</v>
      </c>
    </row>
    <row r="216" spans="1:20" s="227" customFormat="1" ht="12" customHeight="1" outlineLevel="2">
      <c r="A216" s="219" t="s">
        <v>670</v>
      </c>
      <c r="B216" s="219" t="s">
        <v>120</v>
      </c>
      <c r="C216" s="220">
        <v>2369</v>
      </c>
      <c r="D216" s="219" t="s">
        <v>142</v>
      </c>
      <c r="E216" s="221" t="s">
        <v>125</v>
      </c>
      <c r="F216" s="221" t="s">
        <v>126</v>
      </c>
      <c r="G216" s="219" t="s">
        <v>119</v>
      </c>
      <c r="H216" s="222">
        <v>150000000</v>
      </c>
      <c r="I216" s="222">
        <v>45610000</v>
      </c>
      <c r="J216" s="223">
        <v>21000000</v>
      </c>
      <c r="K216" s="223">
        <v>24610000</v>
      </c>
      <c r="L216" s="223">
        <v>3106040537.058</v>
      </c>
      <c r="M216" s="223">
        <v>1677112270.79</v>
      </c>
      <c r="N216" s="222">
        <v>2004238137.165</v>
      </c>
      <c r="O216" s="222">
        <v>24610000</v>
      </c>
      <c r="P216" s="224" t="s">
        <v>1023</v>
      </c>
      <c r="Q216" s="225" t="s">
        <v>1024</v>
      </c>
      <c r="R216" s="225" t="s">
        <v>140</v>
      </c>
      <c r="S216" s="225" t="s">
        <v>141</v>
      </c>
      <c r="T216" s="226" t="s">
        <v>137</v>
      </c>
    </row>
    <row r="217" spans="1:20" s="227" customFormat="1" ht="12" customHeight="1" outlineLevel="2">
      <c r="A217" s="219" t="s">
        <v>151</v>
      </c>
      <c r="B217" s="219" t="s">
        <v>120</v>
      </c>
      <c r="C217" s="220" t="s">
        <v>146</v>
      </c>
      <c r="D217" s="219" t="s">
        <v>148</v>
      </c>
      <c r="E217" s="221" t="s">
        <v>149</v>
      </c>
      <c r="F217" s="221" t="s">
        <v>150</v>
      </c>
      <c r="G217" s="219" t="s">
        <v>147</v>
      </c>
      <c r="H217" s="222">
        <v>11017354.66</v>
      </c>
      <c r="I217" s="222">
        <v>953000.479</v>
      </c>
      <c r="J217" s="223">
        <v>0</v>
      </c>
      <c r="K217" s="223">
        <v>856511.761</v>
      </c>
      <c r="L217" s="223">
        <v>64899322.952</v>
      </c>
      <c r="M217" s="223">
        <v>0</v>
      </c>
      <c r="N217" s="222">
        <v>69754308.652</v>
      </c>
      <c r="O217" s="222">
        <v>606465.88</v>
      </c>
      <c r="P217" s="224" t="s">
        <v>1023</v>
      </c>
      <c r="Q217" s="225" t="s">
        <v>1024</v>
      </c>
      <c r="R217" s="225" t="s">
        <v>140</v>
      </c>
      <c r="S217" s="225" t="s">
        <v>141</v>
      </c>
      <c r="T217" s="226" t="s">
        <v>137</v>
      </c>
    </row>
    <row r="218" spans="1:20" s="227" customFormat="1" ht="12" customHeight="1" outlineLevel="1">
      <c r="A218" s="219"/>
      <c r="B218" s="219"/>
      <c r="C218" s="220"/>
      <c r="D218" s="219"/>
      <c r="E218" s="221"/>
      <c r="F218" s="221"/>
      <c r="G218" s="219"/>
      <c r="H218" s="222"/>
      <c r="I218" s="222"/>
      <c r="J218" s="223">
        <f>SUBTOTAL(9,J215:J217)</f>
        <v>48981149.67</v>
      </c>
      <c r="K218" s="223"/>
      <c r="L218" s="223"/>
      <c r="M218" s="223">
        <f>SUBTOTAL(9,M215:M217)</f>
        <v>3855654503.86</v>
      </c>
      <c r="N218" s="222"/>
      <c r="O218" s="222"/>
      <c r="P218" s="224"/>
      <c r="Q218" s="225"/>
      <c r="R218" s="225"/>
      <c r="S218" s="229" t="s">
        <v>1132</v>
      </c>
      <c r="T218" s="226"/>
    </row>
    <row r="219" spans="1:20" s="227" customFormat="1" ht="12" customHeight="1" outlineLevel="2">
      <c r="A219" s="219" t="s">
        <v>903</v>
      </c>
      <c r="B219" s="219" t="s">
        <v>671</v>
      </c>
      <c r="C219" s="220">
        <v>11114</v>
      </c>
      <c r="D219" s="219" t="s">
        <v>908</v>
      </c>
      <c r="E219" s="221" t="s">
        <v>909</v>
      </c>
      <c r="F219" s="221" t="s">
        <v>156</v>
      </c>
      <c r="G219" s="219" t="s">
        <v>119</v>
      </c>
      <c r="H219" s="222">
        <v>51572562</v>
      </c>
      <c r="I219" s="222">
        <v>43809263</v>
      </c>
      <c r="J219" s="223">
        <v>79439</v>
      </c>
      <c r="K219" s="223">
        <v>43729824</v>
      </c>
      <c r="L219" s="223">
        <v>2983410365.636</v>
      </c>
      <c r="M219" s="223">
        <v>6295539.019</v>
      </c>
      <c r="N219" s="222">
        <v>3561356399.525</v>
      </c>
      <c r="O219" s="222">
        <v>43729824</v>
      </c>
      <c r="P219" s="224" t="s">
        <v>1023</v>
      </c>
      <c r="Q219" s="225" t="s">
        <v>1024</v>
      </c>
      <c r="R219" s="225" t="s">
        <v>206</v>
      </c>
      <c r="S219" s="225" t="s">
        <v>910</v>
      </c>
      <c r="T219" s="226" t="s">
        <v>182</v>
      </c>
    </row>
    <row r="220" spans="1:20" s="227" customFormat="1" ht="12" customHeight="1" outlineLevel="1">
      <c r="A220" s="219"/>
      <c r="B220" s="219"/>
      <c r="C220" s="220"/>
      <c r="D220" s="219"/>
      <c r="E220" s="221"/>
      <c r="F220" s="221"/>
      <c r="G220" s="219"/>
      <c r="H220" s="222"/>
      <c r="I220" s="222"/>
      <c r="J220" s="223">
        <f>SUBTOTAL(9,J219:J219)</f>
        <v>79439</v>
      </c>
      <c r="K220" s="223"/>
      <c r="L220" s="223"/>
      <c r="M220" s="223">
        <f>SUBTOTAL(9,M219:M219)</f>
        <v>6295539.019</v>
      </c>
      <c r="N220" s="222"/>
      <c r="O220" s="222"/>
      <c r="P220" s="224"/>
      <c r="Q220" s="225"/>
      <c r="R220" s="225"/>
      <c r="S220" s="229" t="s">
        <v>1133</v>
      </c>
      <c r="T220" s="226"/>
    </row>
    <row r="221" spans="1:20" s="227" customFormat="1" ht="12" customHeight="1" outlineLevel="2">
      <c r="A221" s="219" t="s">
        <v>422</v>
      </c>
      <c r="B221" s="219" t="s">
        <v>671</v>
      </c>
      <c r="C221" s="220" t="s">
        <v>781</v>
      </c>
      <c r="D221" s="219" t="s">
        <v>782</v>
      </c>
      <c r="E221" s="221" t="s">
        <v>783</v>
      </c>
      <c r="F221" s="221" t="s">
        <v>784</v>
      </c>
      <c r="G221" s="219" t="s">
        <v>119</v>
      </c>
      <c r="H221" s="222">
        <v>340000</v>
      </c>
      <c r="I221" s="222">
        <v>197721.53</v>
      </c>
      <c r="J221" s="223" t="s">
        <v>118</v>
      </c>
      <c r="K221" s="223">
        <v>197721.53</v>
      </c>
      <c r="L221" s="223">
        <v>13464834.186</v>
      </c>
      <c r="M221" s="223" t="s">
        <v>118</v>
      </c>
      <c r="N221" s="222">
        <v>16102439.292</v>
      </c>
      <c r="O221" s="222">
        <v>197721.53</v>
      </c>
      <c r="P221" s="224" t="s">
        <v>1023</v>
      </c>
      <c r="Q221" s="225" t="s">
        <v>1024</v>
      </c>
      <c r="R221" s="225" t="s">
        <v>206</v>
      </c>
      <c r="S221" s="225" t="s">
        <v>785</v>
      </c>
      <c r="T221" s="226" t="s">
        <v>182</v>
      </c>
    </row>
    <row r="222" spans="1:20" s="227" customFormat="1" ht="12" customHeight="1" outlineLevel="1">
      <c r="A222" s="219"/>
      <c r="B222" s="219"/>
      <c r="C222" s="220"/>
      <c r="D222" s="219"/>
      <c r="E222" s="221"/>
      <c r="F222" s="221"/>
      <c r="G222" s="219"/>
      <c r="H222" s="222"/>
      <c r="I222" s="222"/>
      <c r="J222" s="223">
        <f>SUBTOTAL(9,J221:J221)</f>
        <v>0</v>
      </c>
      <c r="K222" s="223"/>
      <c r="L222" s="223"/>
      <c r="M222" s="223">
        <f>SUBTOTAL(9,M221:M221)</f>
        <v>0</v>
      </c>
      <c r="N222" s="222"/>
      <c r="O222" s="222"/>
      <c r="P222" s="224"/>
      <c r="Q222" s="225"/>
      <c r="R222" s="225"/>
      <c r="S222" s="229" t="s">
        <v>1134</v>
      </c>
      <c r="T222" s="226"/>
    </row>
    <row r="223" spans="1:20" s="227" customFormat="1" ht="12" customHeight="1" outlineLevel="2">
      <c r="A223" s="219" t="s">
        <v>180</v>
      </c>
      <c r="B223" s="219" t="s">
        <v>120</v>
      </c>
      <c r="C223" s="220" t="s">
        <v>366</v>
      </c>
      <c r="D223" s="219" t="s">
        <v>367</v>
      </c>
      <c r="E223" s="221" t="s">
        <v>368</v>
      </c>
      <c r="F223" s="221" t="s">
        <v>326</v>
      </c>
      <c r="G223" s="219" t="s">
        <v>119</v>
      </c>
      <c r="H223" s="222">
        <v>242000000</v>
      </c>
      <c r="I223" s="222" t="s">
        <v>118</v>
      </c>
      <c r="J223" s="223">
        <v>17141.67</v>
      </c>
      <c r="K223" s="223">
        <v>241982858.33</v>
      </c>
      <c r="L223" s="223" t="s">
        <v>118</v>
      </c>
      <c r="M223" s="223">
        <v>1361133.81</v>
      </c>
      <c r="N223" s="222">
        <v>19707081398.018</v>
      </c>
      <c r="O223" s="222">
        <v>241982858.33</v>
      </c>
      <c r="P223" s="224" t="s">
        <v>1023</v>
      </c>
      <c r="Q223" s="225" t="s">
        <v>1024</v>
      </c>
      <c r="R223" s="225" t="s">
        <v>140</v>
      </c>
      <c r="S223" s="225" t="s">
        <v>369</v>
      </c>
      <c r="T223" s="226" t="s">
        <v>182</v>
      </c>
    </row>
    <row r="224" spans="1:20" s="227" customFormat="1" ht="12" customHeight="1" outlineLevel="2">
      <c r="A224" s="219" t="s">
        <v>180</v>
      </c>
      <c r="B224" s="219" t="s">
        <v>120</v>
      </c>
      <c r="C224" s="220" t="s">
        <v>370</v>
      </c>
      <c r="D224" s="219" t="s">
        <v>371</v>
      </c>
      <c r="E224" s="221" t="s">
        <v>368</v>
      </c>
      <c r="F224" s="221" t="s">
        <v>372</v>
      </c>
      <c r="G224" s="219" t="s">
        <v>177</v>
      </c>
      <c r="H224" s="222">
        <v>6132000</v>
      </c>
      <c r="I224" s="222" t="s">
        <v>118</v>
      </c>
      <c r="J224" s="223">
        <v>0</v>
      </c>
      <c r="K224" s="223">
        <v>9518274.419</v>
      </c>
      <c r="L224" s="223" t="s">
        <v>118</v>
      </c>
      <c r="M224" s="223">
        <v>0</v>
      </c>
      <c r="N224" s="222">
        <v>775168167.063</v>
      </c>
      <c r="O224" s="222">
        <v>6132000</v>
      </c>
      <c r="P224" s="224" t="s">
        <v>1023</v>
      </c>
      <c r="Q224" s="225" t="s">
        <v>1024</v>
      </c>
      <c r="R224" s="225" t="s">
        <v>140</v>
      </c>
      <c r="S224" s="225" t="s">
        <v>369</v>
      </c>
      <c r="T224" s="226" t="s">
        <v>182</v>
      </c>
    </row>
    <row r="225" spans="1:20" s="227" customFormat="1" ht="12" customHeight="1" outlineLevel="2">
      <c r="A225" s="219" t="s">
        <v>180</v>
      </c>
      <c r="B225" s="219" t="s">
        <v>120</v>
      </c>
      <c r="C225" s="220" t="s">
        <v>330</v>
      </c>
      <c r="D225" s="219" t="s">
        <v>331</v>
      </c>
      <c r="E225" s="221" t="s">
        <v>332</v>
      </c>
      <c r="F225" s="221" t="s">
        <v>333</v>
      </c>
      <c r="G225" s="219" t="s">
        <v>119</v>
      </c>
      <c r="H225" s="222">
        <v>226000000</v>
      </c>
      <c r="I225" s="222">
        <v>194385000</v>
      </c>
      <c r="J225" s="223">
        <v>35155228.08</v>
      </c>
      <c r="K225" s="223">
        <v>159229771.92</v>
      </c>
      <c r="L225" s="223">
        <v>13237616526.992</v>
      </c>
      <c r="M225" s="223">
        <v>2752272157.79</v>
      </c>
      <c r="N225" s="222">
        <v>12967670924.591</v>
      </c>
      <c r="O225" s="222">
        <v>159229771.92</v>
      </c>
      <c r="P225" s="224" t="s">
        <v>1023</v>
      </c>
      <c r="Q225" s="225" t="s">
        <v>1024</v>
      </c>
      <c r="R225" s="225" t="s">
        <v>140</v>
      </c>
      <c r="S225" s="225" t="s">
        <v>369</v>
      </c>
      <c r="T225" s="226" t="s">
        <v>137</v>
      </c>
    </row>
    <row r="226" spans="1:20" s="227" customFormat="1" ht="12" customHeight="1" outlineLevel="2">
      <c r="A226" s="219" t="s">
        <v>180</v>
      </c>
      <c r="B226" s="219" t="s">
        <v>120</v>
      </c>
      <c r="C226" s="220" t="s">
        <v>334</v>
      </c>
      <c r="D226" s="219" t="s">
        <v>335</v>
      </c>
      <c r="E226" s="221" t="s">
        <v>332</v>
      </c>
      <c r="F226" s="221" t="s">
        <v>336</v>
      </c>
      <c r="G226" s="219" t="s">
        <v>177</v>
      </c>
      <c r="H226" s="222">
        <v>6777000</v>
      </c>
      <c r="I226" s="222">
        <v>11020350.817</v>
      </c>
      <c r="J226" s="223">
        <v>0</v>
      </c>
      <c r="K226" s="223">
        <v>10519462.776</v>
      </c>
      <c r="L226" s="223">
        <v>750485778.777</v>
      </c>
      <c r="M226" s="223">
        <v>0</v>
      </c>
      <c r="N226" s="222">
        <v>856704936.103</v>
      </c>
      <c r="O226" s="222">
        <v>6777000</v>
      </c>
      <c r="P226" s="224" t="s">
        <v>1023</v>
      </c>
      <c r="Q226" s="225" t="s">
        <v>1024</v>
      </c>
      <c r="R226" s="225" t="s">
        <v>140</v>
      </c>
      <c r="S226" s="225" t="s">
        <v>369</v>
      </c>
      <c r="T226" s="226" t="s">
        <v>137</v>
      </c>
    </row>
    <row r="227" spans="1:20" s="227" customFormat="1" ht="12" customHeight="1" outlineLevel="2">
      <c r="A227" s="219" t="s">
        <v>180</v>
      </c>
      <c r="B227" s="219" t="s">
        <v>120</v>
      </c>
      <c r="C227" s="220" t="s">
        <v>356</v>
      </c>
      <c r="D227" s="219" t="s">
        <v>357</v>
      </c>
      <c r="E227" s="221" t="s">
        <v>358</v>
      </c>
      <c r="F227" s="221" t="s">
        <v>359</v>
      </c>
      <c r="G227" s="219" t="s">
        <v>119</v>
      </c>
      <c r="H227" s="222">
        <v>220000000</v>
      </c>
      <c r="I227" s="222">
        <v>220000000</v>
      </c>
      <c r="J227" s="223">
        <v>299000</v>
      </c>
      <c r="K227" s="223">
        <v>219701000</v>
      </c>
      <c r="L227" s="223">
        <v>14981997767</v>
      </c>
      <c r="M227" s="223">
        <v>24350556.81</v>
      </c>
      <c r="N227" s="222">
        <v>17892447093.593</v>
      </c>
      <c r="O227" s="222">
        <v>219701000</v>
      </c>
      <c r="P227" s="224" t="s">
        <v>1023</v>
      </c>
      <c r="Q227" s="225" t="s">
        <v>1024</v>
      </c>
      <c r="R227" s="225" t="s">
        <v>140</v>
      </c>
      <c r="S227" s="225" t="s">
        <v>369</v>
      </c>
      <c r="T227" s="226" t="s">
        <v>182</v>
      </c>
    </row>
    <row r="228" spans="1:20" s="227" customFormat="1" ht="12" customHeight="1" outlineLevel="2">
      <c r="A228" s="219" t="s">
        <v>160</v>
      </c>
      <c r="B228" s="219" t="s">
        <v>120</v>
      </c>
      <c r="C228" s="220" t="s">
        <v>157</v>
      </c>
      <c r="D228" s="219" t="s">
        <v>158</v>
      </c>
      <c r="E228" s="221" t="s">
        <v>159</v>
      </c>
      <c r="F228" s="221" t="s">
        <v>123</v>
      </c>
      <c r="G228" s="219" t="s">
        <v>147</v>
      </c>
      <c r="H228" s="222">
        <v>51129188.12</v>
      </c>
      <c r="I228" s="222">
        <v>65732192.035</v>
      </c>
      <c r="J228" s="223">
        <v>33893002.22</v>
      </c>
      <c r="K228" s="223">
        <v>24939488.326</v>
      </c>
      <c r="L228" s="223">
        <v>4476361610.399</v>
      </c>
      <c r="M228" s="223">
        <v>2671935272.22</v>
      </c>
      <c r="N228" s="222">
        <v>2031071662.913</v>
      </c>
      <c r="O228" s="222">
        <v>17658775.31</v>
      </c>
      <c r="P228" s="224" t="s">
        <v>1023</v>
      </c>
      <c r="Q228" s="225" t="s">
        <v>1024</v>
      </c>
      <c r="R228" s="225" t="s">
        <v>140</v>
      </c>
      <c r="S228" s="225" t="s">
        <v>369</v>
      </c>
      <c r="T228" s="226" t="s">
        <v>182</v>
      </c>
    </row>
    <row r="229" spans="1:20" s="227" customFormat="1" ht="12" customHeight="1" outlineLevel="2">
      <c r="A229" s="219" t="s">
        <v>160</v>
      </c>
      <c r="B229" s="219" t="s">
        <v>120</v>
      </c>
      <c r="C229" s="220" t="s">
        <v>172</v>
      </c>
      <c r="D229" s="219" t="s">
        <v>173</v>
      </c>
      <c r="E229" s="221" t="s">
        <v>174</v>
      </c>
      <c r="F229" s="221" t="s">
        <v>175</v>
      </c>
      <c r="G229" s="219" t="s">
        <v>147</v>
      </c>
      <c r="H229" s="222">
        <v>11291104.59</v>
      </c>
      <c r="I229" s="222" t="s">
        <v>118</v>
      </c>
      <c r="J229" s="223">
        <v>0</v>
      </c>
      <c r="K229" s="223">
        <v>15946426.984</v>
      </c>
      <c r="L229" s="223" t="s">
        <v>118</v>
      </c>
      <c r="M229" s="223">
        <v>0</v>
      </c>
      <c r="N229" s="222">
        <v>1298676843.278</v>
      </c>
      <c r="O229" s="222">
        <v>11291104.59</v>
      </c>
      <c r="P229" s="224" t="s">
        <v>1023</v>
      </c>
      <c r="Q229" s="225" t="s">
        <v>1024</v>
      </c>
      <c r="R229" s="225" t="s">
        <v>140</v>
      </c>
      <c r="S229" s="225" t="s">
        <v>369</v>
      </c>
      <c r="T229" s="226" t="s">
        <v>182</v>
      </c>
    </row>
    <row r="230" spans="1:20" s="227" customFormat="1" ht="12" customHeight="1" outlineLevel="2">
      <c r="A230" s="219" t="s">
        <v>397</v>
      </c>
      <c r="B230" s="219" t="s">
        <v>120</v>
      </c>
      <c r="C230" s="220" t="s">
        <v>415</v>
      </c>
      <c r="D230" s="219" t="s">
        <v>416</v>
      </c>
      <c r="E230" s="221" t="s">
        <v>417</v>
      </c>
      <c r="F230" s="221" t="s">
        <v>326</v>
      </c>
      <c r="G230" s="219" t="s">
        <v>119</v>
      </c>
      <c r="H230" s="222">
        <v>173600000</v>
      </c>
      <c r="I230" s="222" t="s">
        <v>118</v>
      </c>
      <c r="J230" s="223">
        <v>18534154.51</v>
      </c>
      <c r="K230" s="223">
        <v>155065845.49</v>
      </c>
      <c r="L230" s="223" t="s">
        <v>118</v>
      </c>
      <c r="M230" s="223">
        <v>1498868003.84</v>
      </c>
      <c r="N230" s="222">
        <v>12628560800.602</v>
      </c>
      <c r="O230" s="222">
        <v>155065845.49</v>
      </c>
      <c r="P230" s="224" t="s">
        <v>1023</v>
      </c>
      <c r="Q230" s="225" t="s">
        <v>1024</v>
      </c>
      <c r="R230" s="225" t="s">
        <v>140</v>
      </c>
      <c r="S230" s="225" t="s">
        <v>369</v>
      </c>
      <c r="T230" s="226" t="s">
        <v>182</v>
      </c>
    </row>
    <row r="231" spans="1:20" s="227" customFormat="1" ht="12" customHeight="1" outlineLevel="2">
      <c r="A231" s="219" t="s">
        <v>422</v>
      </c>
      <c r="B231" s="219" t="s">
        <v>120</v>
      </c>
      <c r="C231" s="220" t="s">
        <v>506</v>
      </c>
      <c r="D231" s="219" t="s">
        <v>505</v>
      </c>
      <c r="E231" s="221" t="s">
        <v>507</v>
      </c>
      <c r="F231" s="221" t="s">
        <v>326</v>
      </c>
      <c r="G231" s="219" t="s">
        <v>177</v>
      </c>
      <c r="H231" s="222">
        <v>32300000</v>
      </c>
      <c r="I231" s="222" t="s">
        <v>118</v>
      </c>
      <c r="J231" s="223">
        <v>2653875.27</v>
      </c>
      <c r="K231" s="223">
        <v>47401118.276</v>
      </c>
      <c r="L231" s="223" t="s">
        <v>118</v>
      </c>
      <c r="M231" s="223">
        <v>213845989.02</v>
      </c>
      <c r="N231" s="222">
        <v>3860346566.167</v>
      </c>
      <c r="O231" s="222">
        <v>30537431.94</v>
      </c>
      <c r="P231" s="224" t="s">
        <v>1023</v>
      </c>
      <c r="Q231" s="225" t="s">
        <v>1024</v>
      </c>
      <c r="R231" s="225" t="s">
        <v>140</v>
      </c>
      <c r="S231" s="225" t="s">
        <v>369</v>
      </c>
      <c r="T231" s="226" t="s">
        <v>182</v>
      </c>
    </row>
    <row r="232" spans="1:20" s="227" customFormat="1" ht="12" customHeight="1" outlineLevel="2">
      <c r="A232" s="219" t="s">
        <v>422</v>
      </c>
      <c r="B232" s="219" t="s">
        <v>120</v>
      </c>
      <c r="C232" s="220" t="s">
        <v>504</v>
      </c>
      <c r="D232" s="219" t="s">
        <v>505</v>
      </c>
      <c r="E232" s="221" t="s">
        <v>417</v>
      </c>
      <c r="F232" s="221" t="s">
        <v>326</v>
      </c>
      <c r="G232" s="219" t="s">
        <v>177</v>
      </c>
      <c r="H232" s="222">
        <v>18700000</v>
      </c>
      <c r="I232" s="222" t="s">
        <v>118</v>
      </c>
      <c r="J232" s="223">
        <v>0</v>
      </c>
      <c r="K232" s="223">
        <v>29026701.181</v>
      </c>
      <c r="L232" s="223" t="s">
        <v>118</v>
      </c>
      <c r="M232" s="223">
        <v>0</v>
      </c>
      <c r="N232" s="222">
        <v>2363934234.194</v>
      </c>
      <c r="O232" s="222">
        <v>18700000</v>
      </c>
      <c r="P232" s="224" t="s">
        <v>1023</v>
      </c>
      <c r="Q232" s="225" t="s">
        <v>1024</v>
      </c>
      <c r="R232" s="225" t="s">
        <v>140</v>
      </c>
      <c r="S232" s="225" t="s">
        <v>369</v>
      </c>
      <c r="T232" s="226" t="s">
        <v>182</v>
      </c>
    </row>
    <row r="233" spans="1:20" s="227" customFormat="1" ht="12" customHeight="1" outlineLevel="2">
      <c r="A233" s="219" t="s">
        <v>512</v>
      </c>
      <c r="B233" s="219" t="s">
        <v>120</v>
      </c>
      <c r="C233" s="220" t="s">
        <v>1183</v>
      </c>
      <c r="D233" s="219" t="s">
        <v>513</v>
      </c>
      <c r="E233" s="221" t="s">
        <v>514</v>
      </c>
      <c r="F233" s="221" t="s">
        <v>135</v>
      </c>
      <c r="G233" s="219" t="s">
        <v>119</v>
      </c>
      <c r="H233" s="222">
        <v>8250000</v>
      </c>
      <c r="I233" s="222">
        <v>833960.94</v>
      </c>
      <c r="J233" s="223">
        <v>767310.65</v>
      </c>
      <c r="K233" s="223">
        <v>0</v>
      </c>
      <c r="L233" s="223">
        <v>56792731.69</v>
      </c>
      <c r="M233" s="223">
        <v>61576984.88</v>
      </c>
      <c r="N233" s="222">
        <v>0</v>
      </c>
      <c r="O233" s="222">
        <v>3219420.81</v>
      </c>
      <c r="P233" s="224" t="s">
        <v>1023</v>
      </c>
      <c r="Q233" s="225" t="s">
        <v>1024</v>
      </c>
      <c r="R233" s="225" t="s">
        <v>140</v>
      </c>
      <c r="S233" s="225" t="s">
        <v>369</v>
      </c>
      <c r="T233" s="226" t="s">
        <v>182</v>
      </c>
    </row>
    <row r="234" spans="1:20" s="227" customFormat="1" ht="12" customHeight="1" outlineLevel="2">
      <c r="A234" s="219" t="s">
        <v>512</v>
      </c>
      <c r="B234" s="219" t="s">
        <v>120</v>
      </c>
      <c r="C234" s="220" t="s">
        <v>534</v>
      </c>
      <c r="D234" s="219" t="s">
        <v>535</v>
      </c>
      <c r="E234" s="221" t="s">
        <v>536</v>
      </c>
      <c r="F234" s="221" t="s">
        <v>537</v>
      </c>
      <c r="G234" s="219" t="s">
        <v>119</v>
      </c>
      <c r="H234" s="222">
        <v>150200000</v>
      </c>
      <c r="I234" s="222" t="s">
        <v>118</v>
      </c>
      <c r="J234" s="223">
        <v>27860764.32</v>
      </c>
      <c r="K234" s="223">
        <v>122339235.68</v>
      </c>
      <c r="L234" s="223" t="s">
        <v>118</v>
      </c>
      <c r="M234" s="223">
        <v>2244841373.13</v>
      </c>
      <c r="N234" s="222">
        <v>9963306047.196</v>
      </c>
      <c r="O234" s="222">
        <v>122339235.68</v>
      </c>
      <c r="P234" s="224" t="s">
        <v>1023</v>
      </c>
      <c r="Q234" s="225" t="s">
        <v>1024</v>
      </c>
      <c r="R234" s="225" t="s">
        <v>140</v>
      </c>
      <c r="S234" s="225" t="s">
        <v>369</v>
      </c>
      <c r="T234" s="226" t="s">
        <v>182</v>
      </c>
    </row>
    <row r="235" spans="1:20" s="227" customFormat="1" ht="12" customHeight="1" outlineLevel="2">
      <c r="A235" s="219" t="s">
        <v>604</v>
      </c>
      <c r="B235" s="219" t="s">
        <v>120</v>
      </c>
      <c r="C235" s="220" t="s">
        <v>621</v>
      </c>
      <c r="D235" s="219" t="s">
        <v>622</v>
      </c>
      <c r="E235" s="221" t="s">
        <v>602</v>
      </c>
      <c r="F235" s="221" t="s">
        <v>623</v>
      </c>
      <c r="G235" s="219" t="s">
        <v>199</v>
      </c>
      <c r="H235" s="222">
        <v>11943000000</v>
      </c>
      <c r="I235" s="222">
        <v>110814196.756</v>
      </c>
      <c r="J235" s="223">
        <v>0</v>
      </c>
      <c r="K235" s="223">
        <v>124445139.197</v>
      </c>
      <c r="L235" s="223">
        <v>7546445674.338</v>
      </c>
      <c r="M235" s="223">
        <v>0</v>
      </c>
      <c r="N235" s="222">
        <v>10134810807.108</v>
      </c>
      <c r="O235" s="222">
        <v>11943000000</v>
      </c>
      <c r="P235" s="224" t="s">
        <v>1023</v>
      </c>
      <c r="Q235" s="225" t="s">
        <v>1024</v>
      </c>
      <c r="R235" s="225" t="s">
        <v>140</v>
      </c>
      <c r="S235" s="225" t="s">
        <v>369</v>
      </c>
      <c r="T235" s="226" t="s">
        <v>137</v>
      </c>
    </row>
    <row r="236" spans="1:20" s="227" customFormat="1" ht="12" customHeight="1" outlineLevel="2">
      <c r="A236" s="219" t="s">
        <v>604</v>
      </c>
      <c r="B236" s="219" t="s">
        <v>120</v>
      </c>
      <c r="C236" s="220" t="s">
        <v>611</v>
      </c>
      <c r="D236" s="219" t="s">
        <v>612</v>
      </c>
      <c r="E236" s="221" t="s">
        <v>610</v>
      </c>
      <c r="F236" s="221" t="s">
        <v>150</v>
      </c>
      <c r="G236" s="219" t="s">
        <v>199</v>
      </c>
      <c r="H236" s="222">
        <v>3839000000</v>
      </c>
      <c r="I236" s="222">
        <v>35620505.848</v>
      </c>
      <c r="J236" s="223">
        <v>0</v>
      </c>
      <c r="K236" s="223">
        <v>40002084.014</v>
      </c>
      <c r="L236" s="223">
        <v>2425756086.727</v>
      </c>
      <c r="M236" s="223">
        <v>0</v>
      </c>
      <c r="N236" s="222">
        <v>3257769294.858</v>
      </c>
      <c r="O236" s="222">
        <v>3839000000</v>
      </c>
      <c r="P236" s="224" t="s">
        <v>1023</v>
      </c>
      <c r="Q236" s="225" t="s">
        <v>1024</v>
      </c>
      <c r="R236" s="225" t="s">
        <v>140</v>
      </c>
      <c r="S236" s="225" t="s">
        <v>369</v>
      </c>
      <c r="T236" s="226" t="s">
        <v>137</v>
      </c>
    </row>
    <row r="237" spans="1:20" s="227" customFormat="1" ht="12" customHeight="1" outlineLevel="2">
      <c r="A237" s="219" t="s">
        <v>604</v>
      </c>
      <c r="B237" s="219" t="s">
        <v>120</v>
      </c>
      <c r="C237" s="220" t="s">
        <v>617</v>
      </c>
      <c r="D237" s="219" t="s">
        <v>618</v>
      </c>
      <c r="E237" s="221" t="s">
        <v>615</v>
      </c>
      <c r="F237" s="221" t="s">
        <v>171</v>
      </c>
      <c r="G237" s="219" t="s">
        <v>199</v>
      </c>
      <c r="H237" s="222">
        <v>3702000000</v>
      </c>
      <c r="I237" s="222">
        <v>34349339.06</v>
      </c>
      <c r="J237" s="223">
        <v>6789288.79</v>
      </c>
      <c r="K237" s="223">
        <v>31385530.772</v>
      </c>
      <c r="L237" s="223">
        <v>2339189641.33</v>
      </c>
      <c r="M237" s="223">
        <v>531384785.97</v>
      </c>
      <c r="N237" s="222">
        <v>2556037290.881</v>
      </c>
      <c r="O237" s="222">
        <v>3012069386</v>
      </c>
      <c r="P237" s="224" t="s">
        <v>1023</v>
      </c>
      <c r="Q237" s="225" t="s">
        <v>1024</v>
      </c>
      <c r="R237" s="225" t="s">
        <v>140</v>
      </c>
      <c r="S237" s="225" t="s">
        <v>369</v>
      </c>
      <c r="T237" s="226" t="s">
        <v>137</v>
      </c>
    </row>
    <row r="238" spans="1:20" s="227" customFormat="1" ht="12" customHeight="1" outlineLevel="2">
      <c r="A238" s="219" t="s">
        <v>631</v>
      </c>
      <c r="B238" s="219" t="s">
        <v>120</v>
      </c>
      <c r="C238" s="220" t="s">
        <v>627</v>
      </c>
      <c r="D238" s="219" t="s">
        <v>629</v>
      </c>
      <c r="E238" s="221" t="s">
        <v>630</v>
      </c>
      <c r="F238" s="221" t="s">
        <v>123</v>
      </c>
      <c r="G238" s="219" t="s">
        <v>628</v>
      </c>
      <c r="H238" s="222">
        <v>17903000000</v>
      </c>
      <c r="I238" s="222">
        <v>17255903.614</v>
      </c>
      <c r="J238" s="223">
        <v>0</v>
      </c>
      <c r="K238" s="223">
        <v>14053138.494</v>
      </c>
      <c r="L238" s="223">
        <v>1175126860.997</v>
      </c>
      <c r="M238" s="223">
        <v>0</v>
      </c>
      <c r="N238" s="222">
        <v>1144487448.84</v>
      </c>
      <c r="O238" s="222">
        <v>17903000000</v>
      </c>
      <c r="P238" s="224" t="s">
        <v>1023</v>
      </c>
      <c r="Q238" s="225" t="s">
        <v>1024</v>
      </c>
      <c r="R238" s="225" t="s">
        <v>140</v>
      </c>
      <c r="S238" s="225" t="s">
        <v>369</v>
      </c>
      <c r="T238" s="226" t="s">
        <v>137</v>
      </c>
    </row>
    <row r="239" spans="1:20" s="227" customFormat="1" ht="12" customHeight="1" outlineLevel="2">
      <c r="A239" s="219" t="s">
        <v>631</v>
      </c>
      <c r="B239" s="219" t="s">
        <v>120</v>
      </c>
      <c r="C239" s="220" t="s">
        <v>635</v>
      </c>
      <c r="D239" s="219" t="s">
        <v>636</v>
      </c>
      <c r="E239" s="221" t="s">
        <v>56</v>
      </c>
      <c r="F239" s="221" t="s">
        <v>638</v>
      </c>
      <c r="G239" s="219" t="s">
        <v>119</v>
      </c>
      <c r="H239" s="222">
        <v>45000000</v>
      </c>
      <c r="I239" s="222" t="s">
        <v>118</v>
      </c>
      <c r="J239" s="223">
        <v>0</v>
      </c>
      <c r="K239" s="223">
        <v>45000000</v>
      </c>
      <c r="L239" s="223" t="s">
        <v>118</v>
      </c>
      <c r="M239" s="223">
        <v>0</v>
      </c>
      <c r="N239" s="222">
        <v>3664799519.4</v>
      </c>
      <c r="O239" s="222">
        <v>45000000</v>
      </c>
      <c r="P239" s="224" t="s">
        <v>1023</v>
      </c>
      <c r="Q239" s="225" t="s">
        <v>1024</v>
      </c>
      <c r="R239" s="225" t="s">
        <v>140</v>
      </c>
      <c r="S239" s="225" t="s">
        <v>369</v>
      </c>
      <c r="T239" s="226" t="s">
        <v>182</v>
      </c>
    </row>
    <row r="240" spans="1:20" s="227" customFormat="1" ht="12" customHeight="1" outlineLevel="2">
      <c r="A240" s="219" t="s">
        <v>631</v>
      </c>
      <c r="B240" s="219" t="s">
        <v>120</v>
      </c>
      <c r="C240" s="220" t="s">
        <v>639</v>
      </c>
      <c r="D240" s="219" t="s">
        <v>640</v>
      </c>
      <c r="E240" s="221" t="s">
        <v>637</v>
      </c>
      <c r="F240" s="221" t="s">
        <v>638</v>
      </c>
      <c r="G240" s="219" t="s">
        <v>119</v>
      </c>
      <c r="H240" s="222">
        <v>160000000</v>
      </c>
      <c r="I240" s="222" t="s">
        <v>118</v>
      </c>
      <c r="J240" s="223">
        <v>0</v>
      </c>
      <c r="K240" s="223">
        <v>160000000</v>
      </c>
      <c r="L240" s="223" t="s">
        <v>118</v>
      </c>
      <c r="M240" s="223">
        <v>0</v>
      </c>
      <c r="N240" s="222">
        <v>13030398291.2</v>
      </c>
      <c r="O240" s="222">
        <v>160000000</v>
      </c>
      <c r="P240" s="224" t="s">
        <v>1023</v>
      </c>
      <c r="Q240" s="225" t="s">
        <v>1024</v>
      </c>
      <c r="R240" s="225" t="s">
        <v>140</v>
      </c>
      <c r="S240" s="225" t="s">
        <v>369</v>
      </c>
      <c r="T240" s="226" t="s">
        <v>182</v>
      </c>
    </row>
    <row r="241" spans="1:20" s="227" customFormat="1" ht="12" customHeight="1" outlineLevel="2">
      <c r="A241" s="219" t="s">
        <v>642</v>
      </c>
      <c r="B241" s="219" t="s">
        <v>120</v>
      </c>
      <c r="C241" s="220">
        <v>448</v>
      </c>
      <c r="D241" s="219" t="s">
        <v>643</v>
      </c>
      <c r="E241" s="221" t="s">
        <v>644</v>
      </c>
      <c r="F241" s="221" t="s">
        <v>123</v>
      </c>
      <c r="G241" s="219" t="s">
        <v>641</v>
      </c>
      <c r="H241" s="222">
        <v>5000000</v>
      </c>
      <c r="I241" s="222">
        <v>18634200.475</v>
      </c>
      <c r="J241" s="223">
        <v>9222398.54</v>
      </c>
      <c r="K241" s="223">
        <v>8033248.802</v>
      </c>
      <c r="L241" s="223">
        <v>1268988863.242</v>
      </c>
      <c r="M241" s="223">
        <v>733871504.1</v>
      </c>
      <c r="N241" s="222">
        <v>654227696.645</v>
      </c>
      <c r="O241" s="222">
        <v>2306827.726</v>
      </c>
      <c r="P241" s="224" t="s">
        <v>1023</v>
      </c>
      <c r="Q241" s="225" t="s">
        <v>1024</v>
      </c>
      <c r="R241" s="225" t="s">
        <v>140</v>
      </c>
      <c r="S241" s="225" t="s">
        <v>369</v>
      </c>
      <c r="T241" s="226" t="s">
        <v>182</v>
      </c>
    </row>
    <row r="242" spans="1:20" s="227" customFormat="1" ht="12" customHeight="1" outlineLevel="2">
      <c r="A242" s="219" t="s">
        <v>642</v>
      </c>
      <c r="B242" s="219" t="s">
        <v>120</v>
      </c>
      <c r="C242" s="220">
        <v>548</v>
      </c>
      <c r="D242" s="219" t="s">
        <v>647</v>
      </c>
      <c r="E242" s="221" t="s">
        <v>648</v>
      </c>
      <c r="F242" s="221" t="s">
        <v>123</v>
      </c>
      <c r="G242" s="219" t="s">
        <v>641</v>
      </c>
      <c r="H242" s="222">
        <v>9000000</v>
      </c>
      <c r="I242" s="222">
        <v>11644527.317</v>
      </c>
      <c r="J242" s="223">
        <v>2308704.14</v>
      </c>
      <c r="K242" s="223">
        <v>8443225.341</v>
      </c>
      <c r="L242" s="223">
        <v>792992192.094</v>
      </c>
      <c r="M242" s="223">
        <v>183456088.15</v>
      </c>
      <c r="N242" s="222">
        <v>687616181.62</v>
      </c>
      <c r="O242" s="222">
        <v>2424556.589</v>
      </c>
      <c r="P242" s="224" t="s">
        <v>1023</v>
      </c>
      <c r="Q242" s="225" t="s">
        <v>1024</v>
      </c>
      <c r="R242" s="225" t="s">
        <v>140</v>
      </c>
      <c r="S242" s="225" t="s">
        <v>369</v>
      </c>
      <c r="T242" s="226" t="s">
        <v>182</v>
      </c>
    </row>
    <row r="243" spans="1:20" s="227" customFormat="1" ht="12" customHeight="1" outlineLevel="2">
      <c r="A243" s="219" t="s">
        <v>642</v>
      </c>
      <c r="B243" s="219" t="s">
        <v>120</v>
      </c>
      <c r="C243" s="220">
        <v>488</v>
      </c>
      <c r="D243" s="219" t="s">
        <v>645</v>
      </c>
      <c r="E243" s="221" t="s">
        <v>646</v>
      </c>
      <c r="F243" s="221" t="s">
        <v>223</v>
      </c>
      <c r="G243" s="219" t="s">
        <v>641</v>
      </c>
      <c r="H243" s="222">
        <v>10000000</v>
      </c>
      <c r="I243" s="222">
        <v>3137289.015</v>
      </c>
      <c r="J243" s="223">
        <v>417853.06</v>
      </c>
      <c r="K243" s="223">
        <v>2468404.475</v>
      </c>
      <c r="L243" s="223">
        <v>213649350.084</v>
      </c>
      <c r="M243" s="223">
        <v>33332687.36</v>
      </c>
      <c r="N243" s="222">
        <v>201026834.07</v>
      </c>
      <c r="O243" s="222">
        <v>708827.029</v>
      </c>
      <c r="P243" s="224" t="s">
        <v>1023</v>
      </c>
      <c r="Q243" s="225" t="s">
        <v>1024</v>
      </c>
      <c r="R243" s="225" t="s">
        <v>140</v>
      </c>
      <c r="S243" s="225" t="s">
        <v>369</v>
      </c>
      <c r="T243" s="226" t="s">
        <v>182</v>
      </c>
    </row>
    <row r="244" spans="1:20" s="227" customFormat="1" ht="12" customHeight="1" outlineLevel="1">
      <c r="A244" s="219"/>
      <c r="B244" s="219"/>
      <c r="C244" s="220"/>
      <c r="D244" s="219"/>
      <c r="E244" s="221"/>
      <c r="F244" s="221"/>
      <c r="G244" s="219"/>
      <c r="H244" s="222"/>
      <c r="I244" s="222"/>
      <c r="J244" s="223">
        <f>SUBTOTAL(9,J223:J243)</f>
        <v>137918721.25</v>
      </c>
      <c r="K244" s="223"/>
      <c r="L244" s="223"/>
      <c r="M244" s="223">
        <f>SUBTOTAL(9,M223:M243)</f>
        <v>10951096537.08</v>
      </c>
      <c r="N244" s="222"/>
      <c r="O244" s="222"/>
      <c r="P244" s="224"/>
      <c r="Q244" s="225"/>
      <c r="R244" s="225"/>
      <c r="S244" s="229" t="s">
        <v>1135</v>
      </c>
      <c r="T244" s="226"/>
    </row>
    <row r="245" spans="1:20" s="227" customFormat="1" ht="12" customHeight="1" outlineLevel="2">
      <c r="A245" s="219" t="s">
        <v>422</v>
      </c>
      <c r="B245" s="219" t="s">
        <v>671</v>
      </c>
      <c r="C245" s="220" t="s">
        <v>797</v>
      </c>
      <c r="D245" s="219" t="s">
        <v>798</v>
      </c>
      <c r="E245" s="221" t="s">
        <v>799</v>
      </c>
      <c r="F245" s="221" t="s">
        <v>800</v>
      </c>
      <c r="G245" s="219" t="s">
        <v>119</v>
      </c>
      <c r="H245" s="222">
        <v>750000</v>
      </c>
      <c r="I245" s="222">
        <v>750000</v>
      </c>
      <c r="J245" s="223" t="s">
        <v>118</v>
      </c>
      <c r="K245" s="223">
        <v>750000</v>
      </c>
      <c r="L245" s="223">
        <v>51074992.387</v>
      </c>
      <c r="M245" s="223" t="s">
        <v>118</v>
      </c>
      <c r="N245" s="222">
        <v>61079991.99</v>
      </c>
      <c r="O245" s="222">
        <v>750000</v>
      </c>
      <c r="P245" s="224" t="s">
        <v>1023</v>
      </c>
      <c r="Q245" s="225" t="s">
        <v>1024</v>
      </c>
      <c r="R245" s="225" t="s">
        <v>801</v>
      </c>
      <c r="S245" s="225" t="s">
        <v>552</v>
      </c>
      <c r="T245" s="226" t="s">
        <v>182</v>
      </c>
    </row>
    <row r="246" spans="1:20" s="227" customFormat="1" ht="12" customHeight="1" outlineLevel="2">
      <c r="A246" s="219" t="s">
        <v>541</v>
      </c>
      <c r="B246" s="219" t="s">
        <v>120</v>
      </c>
      <c r="C246" s="220" t="s">
        <v>548</v>
      </c>
      <c r="D246" s="219" t="s">
        <v>549</v>
      </c>
      <c r="E246" s="221" t="s">
        <v>550</v>
      </c>
      <c r="F246" s="221" t="s">
        <v>551</v>
      </c>
      <c r="G246" s="219" t="s">
        <v>119</v>
      </c>
      <c r="H246" s="222">
        <v>25000000</v>
      </c>
      <c r="I246" s="222">
        <v>25000000</v>
      </c>
      <c r="J246" s="223">
        <v>25000000</v>
      </c>
      <c r="K246" s="223" t="s">
        <v>118</v>
      </c>
      <c r="L246" s="223">
        <v>1702499746.25</v>
      </c>
      <c r="M246" s="223">
        <v>1992500229.25</v>
      </c>
      <c r="N246" s="222" t="s">
        <v>118</v>
      </c>
      <c r="O246" s="222"/>
      <c r="P246" s="224" t="s">
        <v>1022</v>
      </c>
      <c r="Q246" s="225" t="s">
        <v>39</v>
      </c>
      <c r="R246" s="225" t="s">
        <v>273</v>
      </c>
      <c r="S246" s="225" t="s">
        <v>552</v>
      </c>
      <c r="T246" s="226" t="s">
        <v>182</v>
      </c>
    </row>
    <row r="247" spans="1:20" s="227" customFormat="1" ht="12" customHeight="1" outlineLevel="2">
      <c r="A247" s="219" t="s">
        <v>541</v>
      </c>
      <c r="B247" s="219" t="s">
        <v>120</v>
      </c>
      <c r="C247" s="220" t="s">
        <v>553</v>
      </c>
      <c r="D247" s="219" t="s">
        <v>549</v>
      </c>
      <c r="E247" s="221" t="s">
        <v>550</v>
      </c>
      <c r="F247" s="221" t="s">
        <v>554</v>
      </c>
      <c r="G247" s="219" t="s">
        <v>119</v>
      </c>
      <c r="H247" s="222">
        <v>25000000</v>
      </c>
      <c r="I247" s="222">
        <v>25000000</v>
      </c>
      <c r="J247" s="223">
        <v>24947701.47</v>
      </c>
      <c r="K247" s="223">
        <v>52298.53</v>
      </c>
      <c r="L247" s="223">
        <v>1702499746.25</v>
      </c>
      <c r="M247" s="223">
        <v>1985606121</v>
      </c>
      <c r="N247" s="222">
        <v>4259191.725</v>
      </c>
      <c r="O247" s="222">
        <v>52298.53</v>
      </c>
      <c r="P247" s="224" t="s">
        <v>1022</v>
      </c>
      <c r="Q247" s="225" t="s">
        <v>39</v>
      </c>
      <c r="R247" s="225" t="s">
        <v>273</v>
      </c>
      <c r="S247" s="225" t="s">
        <v>552</v>
      </c>
      <c r="T247" s="226" t="s">
        <v>182</v>
      </c>
    </row>
    <row r="248" spans="1:20" s="227" customFormat="1" ht="12" customHeight="1" outlineLevel="1">
      <c r="A248" s="219"/>
      <c r="B248" s="219"/>
      <c r="C248" s="220"/>
      <c r="D248" s="219"/>
      <c r="E248" s="221"/>
      <c r="F248" s="221"/>
      <c r="G248" s="219"/>
      <c r="H248" s="222"/>
      <c r="I248" s="222"/>
      <c r="J248" s="223">
        <f>SUBTOTAL(9,J245:J247)</f>
        <v>49947701.47</v>
      </c>
      <c r="K248" s="223"/>
      <c r="L248" s="223"/>
      <c r="M248" s="223">
        <f>SUBTOTAL(9,M245:M247)</f>
        <v>3978106350.25</v>
      </c>
      <c r="N248" s="222"/>
      <c r="O248" s="222"/>
      <c r="P248" s="224"/>
      <c r="Q248" s="225"/>
      <c r="R248" s="225"/>
      <c r="S248" s="229" t="s">
        <v>1136</v>
      </c>
      <c r="T248" s="226"/>
    </row>
    <row r="249" spans="1:20" s="227" customFormat="1" ht="12" customHeight="1" outlineLevel="2">
      <c r="A249" s="219" t="s">
        <v>160</v>
      </c>
      <c r="B249" s="219" t="s">
        <v>671</v>
      </c>
      <c r="C249" s="220">
        <v>10225</v>
      </c>
      <c r="D249" s="219" t="s">
        <v>751</v>
      </c>
      <c r="E249" s="221" t="s">
        <v>752</v>
      </c>
      <c r="F249" s="221" t="s">
        <v>1176</v>
      </c>
      <c r="G249" s="219" t="s">
        <v>147</v>
      </c>
      <c r="H249" s="222">
        <v>2556459</v>
      </c>
      <c r="I249" s="222">
        <v>586648.025</v>
      </c>
      <c r="J249" s="223">
        <v>84038.318</v>
      </c>
      <c r="K249" s="223">
        <v>449236.755</v>
      </c>
      <c r="L249" s="223">
        <v>39950724.537</v>
      </c>
      <c r="M249" s="223">
        <v>6113691.492</v>
      </c>
      <c r="N249" s="222">
        <v>36585836.525</v>
      </c>
      <c r="O249" s="222">
        <v>318088.76</v>
      </c>
      <c r="P249" s="224" t="s">
        <v>1023</v>
      </c>
      <c r="Q249" s="225" t="s">
        <v>1024</v>
      </c>
      <c r="R249" s="225" t="s">
        <v>206</v>
      </c>
      <c r="S249" s="225" t="s">
        <v>376</v>
      </c>
      <c r="T249" s="226" t="s">
        <v>182</v>
      </c>
    </row>
    <row r="250" spans="1:20" s="227" customFormat="1" ht="12" customHeight="1" outlineLevel="2">
      <c r="A250" s="219" t="s">
        <v>845</v>
      </c>
      <c r="B250" s="219" t="s">
        <v>671</v>
      </c>
      <c r="C250" s="220" t="s">
        <v>847</v>
      </c>
      <c r="D250" s="219" t="s">
        <v>848</v>
      </c>
      <c r="E250" s="221" t="s">
        <v>849</v>
      </c>
      <c r="F250" s="221" t="s">
        <v>850</v>
      </c>
      <c r="G250" s="219" t="s">
        <v>846</v>
      </c>
      <c r="H250" s="222">
        <v>20168925.15</v>
      </c>
      <c r="I250" s="222">
        <v>1436404.521</v>
      </c>
      <c r="J250" s="223">
        <v>1059566.204</v>
      </c>
      <c r="K250" s="223" t="s">
        <v>118</v>
      </c>
      <c r="L250" s="223">
        <v>97819133.296</v>
      </c>
      <c r="M250" s="223">
        <v>84215900.085</v>
      </c>
      <c r="N250" s="222" t="s">
        <v>118</v>
      </c>
      <c r="O250" s="222"/>
      <c r="P250" s="224" t="s">
        <v>1023</v>
      </c>
      <c r="Q250" s="225" t="s">
        <v>1024</v>
      </c>
      <c r="R250" s="225" t="s">
        <v>206</v>
      </c>
      <c r="S250" s="225" t="s">
        <v>376</v>
      </c>
      <c r="T250" s="226" t="s">
        <v>182</v>
      </c>
    </row>
    <row r="251" spans="1:20" s="227" customFormat="1" ht="12" customHeight="1" outlineLevel="1">
      <c r="A251" s="219"/>
      <c r="B251" s="219"/>
      <c r="C251" s="220"/>
      <c r="D251" s="219"/>
      <c r="E251" s="221"/>
      <c r="F251" s="221"/>
      <c r="G251" s="219"/>
      <c r="H251" s="222"/>
      <c r="I251" s="222"/>
      <c r="J251" s="223">
        <f>SUBTOTAL(9,J249:J250)</f>
        <v>1143604.5219999999</v>
      </c>
      <c r="K251" s="223"/>
      <c r="L251" s="223"/>
      <c r="M251" s="223">
        <f>SUBTOTAL(9,M249:M250)</f>
        <v>90329591.57699999</v>
      </c>
      <c r="N251" s="222"/>
      <c r="O251" s="222"/>
      <c r="P251" s="224"/>
      <c r="Q251" s="225"/>
      <c r="R251" s="225"/>
      <c r="S251" s="229" t="s">
        <v>1137</v>
      </c>
      <c r="T251" s="226"/>
    </row>
    <row r="252" spans="1:20" s="227" customFormat="1" ht="12" customHeight="1" outlineLevel="2">
      <c r="A252" s="219" t="s">
        <v>160</v>
      </c>
      <c r="B252" s="219" t="s">
        <v>671</v>
      </c>
      <c r="C252" s="220">
        <v>10213</v>
      </c>
      <c r="D252" s="219" t="s">
        <v>727</v>
      </c>
      <c r="E252" s="221" t="s">
        <v>728</v>
      </c>
      <c r="F252" s="221" t="s">
        <v>135</v>
      </c>
      <c r="G252" s="219" t="s">
        <v>147</v>
      </c>
      <c r="H252" s="222">
        <v>4090335.05</v>
      </c>
      <c r="I252" s="222">
        <v>157297.218</v>
      </c>
      <c r="J252" s="223">
        <v>141371.3</v>
      </c>
      <c r="K252" s="223" t="s">
        <v>118</v>
      </c>
      <c r="L252" s="223">
        <v>10711938.935</v>
      </c>
      <c r="M252" s="223">
        <v>11513277.192</v>
      </c>
      <c r="N252" s="222" t="s">
        <v>118</v>
      </c>
      <c r="O252" s="222"/>
      <c r="P252" s="224" t="s">
        <v>1023</v>
      </c>
      <c r="Q252" s="225" t="s">
        <v>1024</v>
      </c>
      <c r="R252" s="225" t="s">
        <v>726</v>
      </c>
      <c r="S252" s="225" t="s">
        <v>729</v>
      </c>
      <c r="T252" s="226" t="s">
        <v>182</v>
      </c>
    </row>
    <row r="253" spans="1:20" s="227" customFormat="1" ht="12" customHeight="1" outlineLevel="2">
      <c r="A253" s="219" t="s">
        <v>948</v>
      </c>
      <c r="B253" s="219" t="s">
        <v>671</v>
      </c>
      <c r="C253" s="220">
        <v>620030001</v>
      </c>
      <c r="D253" s="219" t="s">
        <v>951</v>
      </c>
      <c r="E253" s="221" t="s">
        <v>952</v>
      </c>
      <c r="F253" s="221" t="s">
        <v>953</v>
      </c>
      <c r="G253" s="219" t="s">
        <v>119</v>
      </c>
      <c r="H253" s="222">
        <v>50000000</v>
      </c>
      <c r="I253" s="222">
        <v>50000000</v>
      </c>
      <c r="J253" s="223" t="s">
        <v>118</v>
      </c>
      <c r="K253" s="223">
        <v>50000000</v>
      </c>
      <c r="L253" s="223">
        <v>3404999492.5</v>
      </c>
      <c r="M253" s="223" t="s">
        <v>118</v>
      </c>
      <c r="N253" s="222">
        <v>4071999466</v>
      </c>
      <c r="O253" s="222">
        <v>50000000</v>
      </c>
      <c r="P253" s="224" t="s">
        <v>1023</v>
      </c>
      <c r="Q253" s="225" t="s">
        <v>1024</v>
      </c>
      <c r="R253" s="225" t="s">
        <v>726</v>
      </c>
      <c r="S253" s="225" t="s">
        <v>729</v>
      </c>
      <c r="T253" s="226" t="s">
        <v>182</v>
      </c>
    </row>
    <row r="254" spans="1:20" s="227" customFormat="1" ht="12" customHeight="1" outlineLevel="1">
      <c r="A254" s="219"/>
      <c r="B254" s="219"/>
      <c r="C254" s="220"/>
      <c r="D254" s="219"/>
      <c r="E254" s="221"/>
      <c r="F254" s="221"/>
      <c r="G254" s="219"/>
      <c r="H254" s="222"/>
      <c r="I254" s="222"/>
      <c r="J254" s="223">
        <f>SUBTOTAL(9,J252:J253)</f>
        <v>141371.3</v>
      </c>
      <c r="K254" s="223"/>
      <c r="L254" s="223"/>
      <c r="M254" s="223">
        <f>SUBTOTAL(9,M252:M253)</f>
        <v>11513277.192</v>
      </c>
      <c r="N254" s="222"/>
      <c r="O254" s="222"/>
      <c r="P254" s="224"/>
      <c r="Q254" s="225"/>
      <c r="R254" s="225"/>
      <c r="S254" s="229" t="s">
        <v>1138</v>
      </c>
      <c r="T254" s="226"/>
    </row>
    <row r="255" spans="1:20" s="227" customFormat="1" ht="12" customHeight="1" outlineLevel="2">
      <c r="A255" s="219" t="s">
        <v>160</v>
      </c>
      <c r="B255" s="219" t="s">
        <v>671</v>
      </c>
      <c r="C255" s="220">
        <v>6533674</v>
      </c>
      <c r="D255" s="219" t="s">
        <v>758</v>
      </c>
      <c r="E255" s="221" t="s">
        <v>759</v>
      </c>
      <c r="F255" s="221" t="s">
        <v>333</v>
      </c>
      <c r="G255" s="219" t="s">
        <v>147</v>
      </c>
      <c r="H255" s="222">
        <v>14000000</v>
      </c>
      <c r="I255" s="222">
        <v>4133592.822</v>
      </c>
      <c r="J255" s="223">
        <v>3476757.008</v>
      </c>
      <c r="K255" s="223">
        <v>111953.021</v>
      </c>
      <c r="L255" s="223">
        <v>281497629.206</v>
      </c>
      <c r="M255" s="223">
        <v>278294742.563</v>
      </c>
      <c r="N255" s="222">
        <v>9117452.818</v>
      </c>
      <c r="O255" s="222">
        <v>79270</v>
      </c>
      <c r="P255" s="224" t="s">
        <v>1022</v>
      </c>
      <c r="Q255" s="225" t="s">
        <v>131</v>
      </c>
      <c r="R255" s="225" t="s">
        <v>131</v>
      </c>
      <c r="S255" s="225" t="s">
        <v>1244</v>
      </c>
      <c r="T255" s="226" t="s">
        <v>182</v>
      </c>
    </row>
    <row r="256" spans="1:20" s="227" customFormat="1" ht="12" customHeight="1" outlineLevel="2">
      <c r="A256" s="219" t="s">
        <v>422</v>
      </c>
      <c r="B256" s="219" t="s">
        <v>671</v>
      </c>
      <c r="C256" s="220" t="s">
        <v>802</v>
      </c>
      <c r="D256" s="219" t="s">
        <v>803</v>
      </c>
      <c r="E256" s="221" t="s">
        <v>804</v>
      </c>
      <c r="F256" s="221" t="s">
        <v>123</v>
      </c>
      <c r="G256" s="219" t="s">
        <v>119</v>
      </c>
      <c r="H256" s="222">
        <v>5000000</v>
      </c>
      <c r="I256" s="222">
        <v>2798000</v>
      </c>
      <c r="J256" s="223">
        <v>2425093</v>
      </c>
      <c r="K256" s="223">
        <v>372907</v>
      </c>
      <c r="L256" s="223">
        <v>190543771.6</v>
      </c>
      <c r="M256" s="223">
        <v>195480725.42</v>
      </c>
      <c r="N256" s="222">
        <v>30369542.097</v>
      </c>
      <c r="O256" s="222">
        <v>372907</v>
      </c>
      <c r="P256" s="224" t="s">
        <v>1022</v>
      </c>
      <c r="Q256" s="225" t="s">
        <v>131</v>
      </c>
      <c r="R256" s="225" t="s">
        <v>131</v>
      </c>
      <c r="S256" s="225" t="s">
        <v>1244</v>
      </c>
      <c r="T256" s="226" t="s">
        <v>137</v>
      </c>
    </row>
    <row r="257" spans="1:20" s="227" customFormat="1" ht="12" customHeight="1" outlineLevel="2">
      <c r="A257" s="219" t="s">
        <v>422</v>
      </c>
      <c r="B257" s="219" t="s">
        <v>120</v>
      </c>
      <c r="C257" s="220" t="s">
        <v>454</v>
      </c>
      <c r="D257" s="219" t="s">
        <v>455</v>
      </c>
      <c r="E257" s="221" t="s">
        <v>456</v>
      </c>
      <c r="F257" s="221" t="s">
        <v>244</v>
      </c>
      <c r="G257" s="219" t="s">
        <v>177</v>
      </c>
      <c r="H257" s="222">
        <v>91800000</v>
      </c>
      <c r="I257" s="222">
        <v>13934545.751</v>
      </c>
      <c r="J257" s="223">
        <v>11495276</v>
      </c>
      <c r="K257" s="223">
        <v>1326951.748</v>
      </c>
      <c r="L257" s="223">
        <v>948942424.194</v>
      </c>
      <c r="M257" s="223">
        <v>903416039.9</v>
      </c>
      <c r="N257" s="222">
        <v>108066936.218</v>
      </c>
      <c r="O257" s="222">
        <v>854867.99</v>
      </c>
      <c r="P257" s="224" t="s">
        <v>1022</v>
      </c>
      <c r="Q257" s="225" t="s">
        <v>131</v>
      </c>
      <c r="R257" s="225" t="s">
        <v>131</v>
      </c>
      <c r="S257" s="225" t="s">
        <v>1244</v>
      </c>
      <c r="T257" s="226" t="s">
        <v>137</v>
      </c>
    </row>
    <row r="258" spans="1:20" s="227" customFormat="1" ht="12" customHeight="1" outlineLevel="2">
      <c r="A258" s="219" t="s">
        <v>422</v>
      </c>
      <c r="B258" s="219" t="s">
        <v>120</v>
      </c>
      <c r="C258" s="220" t="s">
        <v>457</v>
      </c>
      <c r="D258" s="219" t="s">
        <v>455</v>
      </c>
      <c r="E258" s="221" t="s">
        <v>345</v>
      </c>
      <c r="F258" s="221" t="s">
        <v>223</v>
      </c>
      <c r="G258" s="219" t="s">
        <v>177</v>
      </c>
      <c r="H258" s="222">
        <v>32500000</v>
      </c>
      <c r="I258" s="222">
        <v>52849550.177</v>
      </c>
      <c r="J258" s="223">
        <v>0</v>
      </c>
      <c r="K258" s="223">
        <v>50447475.315</v>
      </c>
      <c r="L258" s="223">
        <v>3599053830.641</v>
      </c>
      <c r="M258" s="223">
        <v>0</v>
      </c>
      <c r="N258" s="222">
        <v>4108441850.872</v>
      </c>
      <c r="O258" s="222">
        <v>32500000</v>
      </c>
      <c r="P258" s="224" t="s">
        <v>1023</v>
      </c>
      <c r="Q258" s="225" t="s">
        <v>1024</v>
      </c>
      <c r="R258" s="225" t="s">
        <v>187</v>
      </c>
      <c r="S258" s="225" t="s">
        <v>1244</v>
      </c>
      <c r="T258" s="226" t="s">
        <v>182</v>
      </c>
    </row>
    <row r="259" spans="1:20" s="227" customFormat="1" ht="12" customHeight="1" outlineLevel="2">
      <c r="A259" s="219" t="s">
        <v>422</v>
      </c>
      <c r="B259" s="219" t="s">
        <v>120</v>
      </c>
      <c r="C259" s="220" t="s">
        <v>458</v>
      </c>
      <c r="D259" s="219" t="s">
        <v>455</v>
      </c>
      <c r="E259" s="221" t="s">
        <v>345</v>
      </c>
      <c r="F259" s="221" t="s">
        <v>223</v>
      </c>
      <c r="G259" s="219" t="s">
        <v>177</v>
      </c>
      <c r="H259" s="222">
        <v>16600000</v>
      </c>
      <c r="I259" s="222">
        <v>12128215.838</v>
      </c>
      <c r="J259" s="223">
        <v>9958105</v>
      </c>
      <c r="K259" s="223">
        <v>1534634.489</v>
      </c>
      <c r="L259" s="223">
        <v>825931375.481</v>
      </c>
      <c r="M259" s="223">
        <v>806400372.23</v>
      </c>
      <c r="N259" s="222">
        <v>124980616.403</v>
      </c>
      <c r="O259" s="222">
        <v>988664.36</v>
      </c>
      <c r="P259" s="224" t="s">
        <v>1023</v>
      </c>
      <c r="Q259" s="225" t="s">
        <v>1024</v>
      </c>
      <c r="R259" s="225" t="s">
        <v>187</v>
      </c>
      <c r="S259" s="225" t="s">
        <v>1244</v>
      </c>
      <c r="T259" s="226" t="s">
        <v>182</v>
      </c>
    </row>
    <row r="260" spans="1:20" s="227" customFormat="1" ht="12" customHeight="1" outlineLevel="2">
      <c r="A260" s="219" t="s">
        <v>422</v>
      </c>
      <c r="B260" s="219" t="s">
        <v>120</v>
      </c>
      <c r="C260" s="220" t="s">
        <v>459</v>
      </c>
      <c r="D260" s="219" t="s">
        <v>460</v>
      </c>
      <c r="E260" s="221" t="s">
        <v>461</v>
      </c>
      <c r="F260" s="221" t="s">
        <v>123</v>
      </c>
      <c r="G260" s="219" t="s">
        <v>177</v>
      </c>
      <c r="H260" s="222">
        <v>168100000</v>
      </c>
      <c r="I260" s="222">
        <v>31155934.533</v>
      </c>
      <c r="J260" s="223">
        <v>25874898.99</v>
      </c>
      <c r="K260" s="223">
        <v>2863424.512</v>
      </c>
      <c r="L260" s="223">
        <v>2121718825.458</v>
      </c>
      <c r="M260" s="223">
        <v>2029247445.34</v>
      </c>
      <c r="N260" s="222">
        <v>233197261.714</v>
      </c>
      <c r="O260" s="222">
        <v>1844716.63</v>
      </c>
      <c r="P260" s="224" t="s">
        <v>1023</v>
      </c>
      <c r="Q260" s="225" t="s">
        <v>1024</v>
      </c>
      <c r="R260" s="225" t="s">
        <v>187</v>
      </c>
      <c r="S260" s="225" t="s">
        <v>1244</v>
      </c>
      <c r="T260" s="226" t="s">
        <v>182</v>
      </c>
    </row>
    <row r="261" spans="1:20" s="227" customFormat="1" ht="12" customHeight="1" outlineLevel="2">
      <c r="A261" s="219" t="s">
        <v>555</v>
      </c>
      <c r="B261" s="219" t="s">
        <v>120</v>
      </c>
      <c r="C261" s="220" t="s">
        <v>577</v>
      </c>
      <c r="D261" s="219" t="s">
        <v>578</v>
      </c>
      <c r="E261" s="221" t="s">
        <v>298</v>
      </c>
      <c r="F261" s="221" t="s">
        <v>287</v>
      </c>
      <c r="G261" s="219" t="s">
        <v>177</v>
      </c>
      <c r="H261" s="222">
        <v>18350000</v>
      </c>
      <c r="I261" s="222">
        <v>1777729.443</v>
      </c>
      <c r="J261" s="223">
        <v>0</v>
      </c>
      <c r="K261" s="223">
        <v>1696929.528</v>
      </c>
      <c r="L261" s="223">
        <v>121063357.057</v>
      </c>
      <c r="M261" s="223">
        <v>0</v>
      </c>
      <c r="N261" s="222">
        <v>138197922.605</v>
      </c>
      <c r="O261" s="222">
        <v>1093220.41</v>
      </c>
      <c r="P261" s="224" t="s">
        <v>1022</v>
      </c>
      <c r="Q261" s="225" t="s">
        <v>131</v>
      </c>
      <c r="R261" s="225" t="s">
        <v>131</v>
      </c>
      <c r="S261" s="225" t="s">
        <v>1244</v>
      </c>
      <c r="T261" s="226" t="s">
        <v>182</v>
      </c>
    </row>
    <row r="262" spans="1:20" s="227" customFormat="1" ht="12" customHeight="1" outlineLevel="2">
      <c r="A262" s="219" t="s">
        <v>555</v>
      </c>
      <c r="B262" s="219" t="s">
        <v>120</v>
      </c>
      <c r="C262" s="220" t="s">
        <v>574</v>
      </c>
      <c r="D262" s="219" t="s">
        <v>575</v>
      </c>
      <c r="E262" s="221" t="s">
        <v>576</v>
      </c>
      <c r="F262" s="221" t="s">
        <v>393</v>
      </c>
      <c r="G262" s="219" t="s">
        <v>177</v>
      </c>
      <c r="H262" s="222">
        <v>18300000</v>
      </c>
      <c r="I262" s="222">
        <v>26954188.953</v>
      </c>
      <c r="J262" s="223">
        <v>2430058.99</v>
      </c>
      <c r="K262" s="223">
        <v>23194873.708</v>
      </c>
      <c r="L262" s="223">
        <v>1835579994.109</v>
      </c>
      <c r="M262" s="223">
        <v>194471199.51</v>
      </c>
      <c r="N262" s="222">
        <v>1888990267.027</v>
      </c>
      <c r="O262" s="222">
        <v>14942936.01</v>
      </c>
      <c r="P262" s="224" t="s">
        <v>1023</v>
      </c>
      <c r="Q262" s="225" t="s">
        <v>1024</v>
      </c>
      <c r="R262" s="225" t="s">
        <v>206</v>
      </c>
      <c r="S262" s="225" t="s">
        <v>1244</v>
      </c>
      <c r="T262" s="226" t="s">
        <v>182</v>
      </c>
    </row>
    <row r="263" spans="1:20" s="227" customFormat="1" ht="12" customHeight="1" outlineLevel="2">
      <c r="A263" s="219" t="s">
        <v>555</v>
      </c>
      <c r="B263" s="219" t="s">
        <v>120</v>
      </c>
      <c r="C263" s="220" t="s">
        <v>579</v>
      </c>
      <c r="D263" s="219" t="s">
        <v>580</v>
      </c>
      <c r="E263" s="221" t="s">
        <v>581</v>
      </c>
      <c r="F263" s="221" t="s">
        <v>359</v>
      </c>
      <c r="G263" s="219" t="s">
        <v>177</v>
      </c>
      <c r="H263" s="222">
        <v>22850000</v>
      </c>
      <c r="I263" s="222">
        <v>37157299.125</v>
      </c>
      <c r="J263" s="223">
        <v>1696662.5</v>
      </c>
      <c r="K263" s="223">
        <v>33800948.745</v>
      </c>
      <c r="L263" s="223">
        <v>2530411693.235</v>
      </c>
      <c r="M263" s="223">
        <v>133259279.04</v>
      </c>
      <c r="N263" s="222">
        <v>2752748904.775</v>
      </c>
      <c r="O263" s="222">
        <v>21775734.61</v>
      </c>
      <c r="P263" s="224" t="s">
        <v>1023</v>
      </c>
      <c r="Q263" s="225" t="s">
        <v>1024</v>
      </c>
      <c r="R263" s="225" t="s">
        <v>187</v>
      </c>
      <c r="S263" s="225" t="s">
        <v>1244</v>
      </c>
      <c r="T263" s="226" t="s">
        <v>182</v>
      </c>
    </row>
    <row r="264" spans="1:20" s="227" customFormat="1" ht="12" customHeight="1" outlineLevel="1">
      <c r="A264" s="219"/>
      <c r="B264" s="219"/>
      <c r="C264" s="220"/>
      <c r="D264" s="219"/>
      <c r="E264" s="221"/>
      <c r="F264" s="221"/>
      <c r="G264" s="219"/>
      <c r="H264" s="222"/>
      <c r="I264" s="222"/>
      <c r="J264" s="223">
        <f>SUBTOTAL(9,J255:J263)</f>
        <v>57356851.488</v>
      </c>
      <c r="K264" s="223"/>
      <c r="L264" s="223"/>
      <c r="M264" s="223">
        <f>SUBTOTAL(9,M255:M263)</f>
        <v>4540569804.003</v>
      </c>
      <c r="N264" s="222"/>
      <c r="O264" s="222"/>
      <c r="P264" s="224"/>
      <c r="Q264" s="225"/>
      <c r="R264" s="225"/>
      <c r="S264" s="229" t="s">
        <v>1260</v>
      </c>
      <c r="T264" s="226"/>
    </row>
    <row r="265" spans="1:20" s="227" customFormat="1" ht="12" customHeight="1" outlineLevel="2">
      <c r="A265" s="219" t="s">
        <v>180</v>
      </c>
      <c r="B265" s="219" t="s">
        <v>120</v>
      </c>
      <c r="C265" s="220" t="s">
        <v>323</v>
      </c>
      <c r="D265" s="219" t="s">
        <v>324</v>
      </c>
      <c r="E265" s="221" t="s">
        <v>325</v>
      </c>
      <c r="F265" s="221" t="s">
        <v>326</v>
      </c>
      <c r="G265" s="219" t="s">
        <v>199</v>
      </c>
      <c r="H265" s="222">
        <v>12508650000</v>
      </c>
      <c r="I265" s="222">
        <v>115992382.352</v>
      </c>
      <c r="J265" s="223">
        <v>790000</v>
      </c>
      <c r="K265" s="223">
        <v>129443906.784</v>
      </c>
      <c r="L265" s="223">
        <v>7899080060.854</v>
      </c>
      <c r="M265" s="223">
        <v>60973311.4</v>
      </c>
      <c r="N265" s="222">
        <v>10541910386.029</v>
      </c>
      <c r="O265" s="222">
        <v>12422731725</v>
      </c>
      <c r="P265" s="224" t="s">
        <v>1023</v>
      </c>
      <c r="Q265" s="225" t="s">
        <v>1024</v>
      </c>
      <c r="R265" s="225" t="s">
        <v>140</v>
      </c>
      <c r="S265" s="225" t="s">
        <v>340</v>
      </c>
      <c r="T265" s="226" t="s">
        <v>182</v>
      </c>
    </row>
    <row r="266" spans="1:20" s="227" customFormat="1" ht="12" customHeight="1" outlineLevel="2">
      <c r="A266" s="219" t="s">
        <v>180</v>
      </c>
      <c r="B266" s="219" t="s">
        <v>120</v>
      </c>
      <c r="C266" s="220" t="s">
        <v>337</v>
      </c>
      <c r="D266" s="219" t="s">
        <v>338</v>
      </c>
      <c r="E266" s="221" t="s">
        <v>48</v>
      </c>
      <c r="F266" s="221" t="s">
        <v>339</v>
      </c>
      <c r="G266" s="219" t="s">
        <v>199</v>
      </c>
      <c r="H266" s="222">
        <v>25637827000</v>
      </c>
      <c r="I266" s="222">
        <v>236851499.767</v>
      </c>
      <c r="J266" s="223">
        <v>1646000</v>
      </c>
      <c r="K266" s="223">
        <v>264358691.648</v>
      </c>
      <c r="L266" s="223">
        <v>16129584730.114</v>
      </c>
      <c r="M266" s="223">
        <v>132703253.21</v>
      </c>
      <c r="N266" s="222">
        <v>21529369024.502</v>
      </c>
      <c r="O266" s="222">
        <v>25370503619</v>
      </c>
      <c r="P266" s="224" t="s">
        <v>1023</v>
      </c>
      <c r="Q266" s="225" t="s">
        <v>1024</v>
      </c>
      <c r="R266" s="225" t="s">
        <v>191</v>
      </c>
      <c r="S266" s="225" t="s">
        <v>340</v>
      </c>
      <c r="T266" s="226" t="s">
        <v>182</v>
      </c>
    </row>
    <row r="267" spans="1:20" s="227" customFormat="1" ht="12" customHeight="1" outlineLevel="2">
      <c r="A267" s="219" t="s">
        <v>180</v>
      </c>
      <c r="B267" s="219" t="s">
        <v>120</v>
      </c>
      <c r="C267" s="220" t="s">
        <v>341</v>
      </c>
      <c r="D267" s="219" t="s">
        <v>342</v>
      </c>
      <c r="E267" s="221" t="s">
        <v>48</v>
      </c>
      <c r="F267" s="221" t="s">
        <v>339</v>
      </c>
      <c r="G267" s="219" t="s">
        <v>177</v>
      </c>
      <c r="H267" s="222">
        <v>6743000</v>
      </c>
      <c r="I267" s="222">
        <v>10965062.057</v>
      </c>
      <c r="J267" s="223">
        <v>459770.85</v>
      </c>
      <c r="K267" s="223">
        <v>10005674.642</v>
      </c>
      <c r="L267" s="223">
        <v>746720614.77</v>
      </c>
      <c r="M267" s="223">
        <v>37241435.71</v>
      </c>
      <c r="N267" s="222">
        <v>814862036.022</v>
      </c>
      <c r="O267" s="222">
        <v>6446000</v>
      </c>
      <c r="P267" s="224" t="s">
        <v>1023</v>
      </c>
      <c r="Q267" s="225" t="s">
        <v>1024</v>
      </c>
      <c r="R267" s="225" t="s">
        <v>191</v>
      </c>
      <c r="S267" s="225" t="s">
        <v>340</v>
      </c>
      <c r="T267" s="226" t="s">
        <v>137</v>
      </c>
    </row>
    <row r="268" spans="1:20" s="227" customFormat="1" ht="12" customHeight="1" outlineLevel="2">
      <c r="A268" s="219" t="s">
        <v>180</v>
      </c>
      <c r="B268" s="219" t="s">
        <v>120</v>
      </c>
      <c r="C268" s="220" t="s">
        <v>352</v>
      </c>
      <c r="D268" s="219" t="s">
        <v>353</v>
      </c>
      <c r="E268" s="221" t="s">
        <v>354</v>
      </c>
      <c r="F268" s="221" t="s">
        <v>355</v>
      </c>
      <c r="G268" s="219" t="s">
        <v>177</v>
      </c>
      <c r="H268" s="222">
        <v>5672000</v>
      </c>
      <c r="I268" s="222">
        <v>9223466.111</v>
      </c>
      <c r="J268" s="223">
        <v>471861.78</v>
      </c>
      <c r="K268" s="223">
        <v>8326161.772</v>
      </c>
      <c r="L268" s="223">
        <v>628117948.535</v>
      </c>
      <c r="M268" s="223">
        <v>37837161.24</v>
      </c>
      <c r="N268" s="222">
        <v>678082525.787</v>
      </c>
      <c r="O268" s="222">
        <v>5364000</v>
      </c>
      <c r="P268" s="224" t="s">
        <v>1023</v>
      </c>
      <c r="Q268" s="225" t="s">
        <v>1024</v>
      </c>
      <c r="R268" s="225" t="s">
        <v>206</v>
      </c>
      <c r="S268" s="225" t="s">
        <v>340</v>
      </c>
      <c r="T268" s="226" t="s">
        <v>137</v>
      </c>
    </row>
    <row r="269" spans="1:20" s="227" customFormat="1" ht="12" customHeight="1" outlineLevel="2">
      <c r="A269" s="219" t="s">
        <v>180</v>
      </c>
      <c r="B269" s="219" t="s">
        <v>120</v>
      </c>
      <c r="C269" s="220" t="s">
        <v>217</v>
      </c>
      <c r="D269" s="219" t="s">
        <v>218</v>
      </c>
      <c r="E269" s="221" t="s">
        <v>219</v>
      </c>
      <c r="F269" s="221" t="s">
        <v>123</v>
      </c>
      <c r="G269" s="219" t="s">
        <v>199</v>
      </c>
      <c r="H269" s="222">
        <v>18396800000</v>
      </c>
      <c r="I269" s="222">
        <v>134169276.89</v>
      </c>
      <c r="J269" s="223">
        <v>41717567.46</v>
      </c>
      <c r="K269" s="223">
        <v>108029279.435</v>
      </c>
      <c r="L269" s="223">
        <v>9136926394.413</v>
      </c>
      <c r="M269" s="223">
        <v>3283975311.53</v>
      </c>
      <c r="N269" s="222">
        <v>8797903363.396</v>
      </c>
      <c r="O269" s="222">
        <v>10367569939.77</v>
      </c>
      <c r="P269" s="224" t="s">
        <v>1023</v>
      </c>
      <c r="Q269" s="225" t="s">
        <v>1024</v>
      </c>
      <c r="R269" s="225" t="s">
        <v>124</v>
      </c>
      <c r="S269" s="225" t="s">
        <v>340</v>
      </c>
      <c r="T269" s="226" t="s">
        <v>137</v>
      </c>
    </row>
    <row r="270" spans="1:20" s="227" customFormat="1" ht="12" customHeight="1" outlineLevel="2">
      <c r="A270" s="219" t="s">
        <v>180</v>
      </c>
      <c r="B270" s="219" t="s">
        <v>120</v>
      </c>
      <c r="C270" s="220" t="s">
        <v>235</v>
      </c>
      <c r="D270" s="219" t="s">
        <v>236</v>
      </c>
      <c r="E270" s="221" t="s">
        <v>237</v>
      </c>
      <c r="F270" s="221" t="s">
        <v>156</v>
      </c>
      <c r="G270" s="219" t="s">
        <v>177</v>
      </c>
      <c r="H270" s="222">
        <v>2793820.25</v>
      </c>
      <c r="I270" s="222">
        <v>2705751.535</v>
      </c>
      <c r="J270" s="223">
        <v>178759.4</v>
      </c>
      <c r="K270" s="223">
        <v>2412137.34</v>
      </c>
      <c r="L270" s="223">
        <v>184261652.093</v>
      </c>
      <c r="M270" s="223">
        <v>14294600.37</v>
      </c>
      <c r="N270" s="222">
        <v>196444439.183</v>
      </c>
      <c r="O270" s="222">
        <v>1553981.9</v>
      </c>
      <c r="P270" s="224" t="s">
        <v>1023</v>
      </c>
      <c r="Q270" s="225" t="s">
        <v>1024</v>
      </c>
      <c r="R270" s="225" t="s">
        <v>206</v>
      </c>
      <c r="S270" s="225" t="s">
        <v>340</v>
      </c>
      <c r="T270" s="226" t="s">
        <v>137</v>
      </c>
    </row>
    <row r="271" spans="1:20" s="227" customFormat="1" ht="12" customHeight="1" outlineLevel="2">
      <c r="A271" s="219" t="s">
        <v>180</v>
      </c>
      <c r="B271" s="219" t="s">
        <v>120</v>
      </c>
      <c r="C271" s="220" t="s">
        <v>241</v>
      </c>
      <c r="D271" s="219" t="s">
        <v>242</v>
      </c>
      <c r="E271" s="221" t="s">
        <v>243</v>
      </c>
      <c r="F271" s="221" t="s">
        <v>47</v>
      </c>
      <c r="G271" s="219" t="s">
        <v>177</v>
      </c>
      <c r="H271" s="222">
        <v>31429001.24</v>
      </c>
      <c r="I271" s="222">
        <v>34112313.979</v>
      </c>
      <c r="J271" s="223">
        <v>6626691.5</v>
      </c>
      <c r="K271" s="223">
        <v>25785715.485</v>
      </c>
      <c r="L271" s="223">
        <v>2323048235.736</v>
      </c>
      <c r="M271" s="223">
        <v>520354841.18</v>
      </c>
      <c r="N271" s="222">
        <v>2099988393.737</v>
      </c>
      <c r="O271" s="222">
        <v>16612045.46</v>
      </c>
      <c r="P271" s="224" t="s">
        <v>1023</v>
      </c>
      <c r="Q271" s="225" t="s">
        <v>1024</v>
      </c>
      <c r="R271" s="225" t="s">
        <v>197</v>
      </c>
      <c r="S271" s="225" t="s">
        <v>340</v>
      </c>
      <c r="T271" s="226" t="s">
        <v>182</v>
      </c>
    </row>
    <row r="272" spans="1:20" s="227" customFormat="1" ht="12" customHeight="1" outlineLevel="2">
      <c r="A272" s="219" t="s">
        <v>180</v>
      </c>
      <c r="B272" s="219" t="s">
        <v>120</v>
      </c>
      <c r="C272" s="220" t="s">
        <v>245</v>
      </c>
      <c r="D272" s="219" t="s">
        <v>246</v>
      </c>
      <c r="E272" s="221" t="s">
        <v>243</v>
      </c>
      <c r="F272" s="221" t="s">
        <v>47</v>
      </c>
      <c r="G272" s="219" t="s">
        <v>199</v>
      </c>
      <c r="H272" s="222">
        <v>4896225000</v>
      </c>
      <c r="I272" s="222">
        <v>27554844.841</v>
      </c>
      <c r="J272" s="223">
        <v>7445213.54</v>
      </c>
      <c r="K272" s="223">
        <v>23254954.576</v>
      </c>
      <c r="L272" s="223">
        <v>1876484654.015</v>
      </c>
      <c r="M272" s="223">
        <v>587434954.2</v>
      </c>
      <c r="N272" s="222">
        <v>1893883252.28</v>
      </c>
      <c r="O272" s="222">
        <v>2231777989</v>
      </c>
      <c r="P272" s="224" t="s">
        <v>1023</v>
      </c>
      <c r="Q272" s="225" t="s">
        <v>1024</v>
      </c>
      <c r="R272" s="225" t="s">
        <v>197</v>
      </c>
      <c r="S272" s="225" t="s">
        <v>340</v>
      </c>
      <c r="T272" s="226" t="s">
        <v>137</v>
      </c>
    </row>
    <row r="273" spans="1:20" s="227" customFormat="1" ht="12" customHeight="1" outlineLevel="2">
      <c r="A273" s="219" t="s">
        <v>180</v>
      </c>
      <c r="B273" s="219" t="s">
        <v>120</v>
      </c>
      <c r="C273" s="220" t="s">
        <v>266</v>
      </c>
      <c r="D273" s="219" t="s">
        <v>267</v>
      </c>
      <c r="E273" s="221" t="s">
        <v>253</v>
      </c>
      <c r="F273" s="221" t="s">
        <v>268</v>
      </c>
      <c r="G273" s="219" t="s">
        <v>177</v>
      </c>
      <c r="H273" s="222">
        <v>27207000</v>
      </c>
      <c r="I273" s="222">
        <v>34042853.619</v>
      </c>
      <c r="J273" s="223">
        <v>3692051.56</v>
      </c>
      <c r="K273" s="223">
        <v>28826093.722</v>
      </c>
      <c r="L273" s="223">
        <v>2318317985.904</v>
      </c>
      <c r="M273" s="223">
        <v>286044271.99</v>
      </c>
      <c r="N273" s="222">
        <v>2347596764.875</v>
      </c>
      <c r="O273" s="222">
        <v>18570761.77</v>
      </c>
      <c r="P273" s="224" t="s">
        <v>1023</v>
      </c>
      <c r="Q273" s="225" t="s">
        <v>1024</v>
      </c>
      <c r="R273" s="225" t="s">
        <v>191</v>
      </c>
      <c r="S273" s="225" t="s">
        <v>340</v>
      </c>
      <c r="T273" s="226" t="s">
        <v>137</v>
      </c>
    </row>
    <row r="274" spans="1:20" s="227" customFormat="1" ht="12" customHeight="1" outlineLevel="2">
      <c r="A274" s="219" t="s">
        <v>180</v>
      </c>
      <c r="B274" s="219" t="s">
        <v>120</v>
      </c>
      <c r="C274" s="220" t="s">
        <v>300</v>
      </c>
      <c r="D274" s="219" t="s">
        <v>301</v>
      </c>
      <c r="E274" s="221" t="s">
        <v>306</v>
      </c>
      <c r="F274" s="221" t="s">
        <v>302</v>
      </c>
      <c r="G274" s="219" t="s">
        <v>119</v>
      </c>
      <c r="H274" s="222">
        <v>20000000</v>
      </c>
      <c r="I274" s="222">
        <v>11832502.12</v>
      </c>
      <c r="J274" s="223">
        <v>3461220.52</v>
      </c>
      <c r="K274" s="223">
        <v>8371281.6</v>
      </c>
      <c r="L274" s="223">
        <v>805793274.272</v>
      </c>
      <c r="M274" s="223">
        <v>269165706.43</v>
      </c>
      <c r="N274" s="222">
        <v>681757084.099</v>
      </c>
      <c r="O274" s="222">
        <v>8371281.6</v>
      </c>
      <c r="P274" s="224" t="s">
        <v>1023</v>
      </c>
      <c r="Q274" s="225" t="s">
        <v>1024</v>
      </c>
      <c r="R274" s="225" t="s">
        <v>303</v>
      </c>
      <c r="S274" s="225" t="s">
        <v>340</v>
      </c>
      <c r="T274" s="226" t="s">
        <v>137</v>
      </c>
    </row>
    <row r="275" spans="1:20" s="227" customFormat="1" ht="12" customHeight="1" outlineLevel="2">
      <c r="A275" s="219" t="s">
        <v>180</v>
      </c>
      <c r="B275" s="219" t="s">
        <v>120</v>
      </c>
      <c r="C275" s="220" t="s">
        <v>304</v>
      </c>
      <c r="D275" s="219" t="s">
        <v>305</v>
      </c>
      <c r="E275" s="221" t="s">
        <v>306</v>
      </c>
      <c r="F275" s="221" t="s">
        <v>302</v>
      </c>
      <c r="G275" s="219" t="s">
        <v>177</v>
      </c>
      <c r="H275" s="222">
        <v>27727422.01</v>
      </c>
      <c r="I275" s="222">
        <v>42822770.904</v>
      </c>
      <c r="J275" s="223">
        <v>667863.06</v>
      </c>
      <c r="K275" s="223">
        <v>40215175.091</v>
      </c>
      <c r="L275" s="223">
        <v>2916230263.88</v>
      </c>
      <c r="M275" s="223">
        <v>50244403.32</v>
      </c>
      <c r="N275" s="222">
        <v>3275123429.919</v>
      </c>
      <c r="O275" s="222">
        <v>25908000</v>
      </c>
      <c r="P275" s="224" t="s">
        <v>1023</v>
      </c>
      <c r="Q275" s="225" t="s">
        <v>1024</v>
      </c>
      <c r="R275" s="225" t="s">
        <v>303</v>
      </c>
      <c r="S275" s="225" t="s">
        <v>340</v>
      </c>
      <c r="T275" s="226" t="s">
        <v>182</v>
      </c>
    </row>
    <row r="276" spans="1:20" s="227" customFormat="1" ht="12" customHeight="1" outlineLevel="2">
      <c r="A276" s="219" t="s">
        <v>677</v>
      </c>
      <c r="B276" s="219" t="s">
        <v>671</v>
      </c>
      <c r="C276" s="220" t="s">
        <v>678</v>
      </c>
      <c r="D276" s="219" t="s">
        <v>679</v>
      </c>
      <c r="E276" s="221" t="s">
        <v>57</v>
      </c>
      <c r="F276" s="221" t="s">
        <v>393</v>
      </c>
      <c r="G276" s="219" t="s">
        <v>680</v>
      </c>
      <c r="H276" s="222">
        <v>1000000</v>
      </c>
      <c r="I276" s="222">
        <v>959850.002</v>
      </c>
      <c r="J276" s="223">
        <v>202661.078</v>
      </c>
      <c r="K276" s="223">
        <v>578212.702</v>
      </c>
      <c r="L276" s="223">
        <v>65365775.416</v>
      </c>
      <c r="M276" s="223">
        <v>16309149.346</v>
      </c>
      <c r="N276" s="222">
        <v>47089636.311</v>
      </c>
      <c r="O276" s="222">
        <v>711165</v>
      </c>
      <c r="P276" s="224" t="s">
        <v>1023</v>
      </c>
      <c r="Q276" s="225" t="s">
        <v>1024</v>
      </c>
      <c r="R276" s="225" t="s">
        <v>191</v>
      </c>
      <c r="S276" s="225" t="s">
        <v>340</v>
      </c>
      <c r="T276" s="226" t="s">
        <v>182</v>
      </c>
    </row>
    <row r="277" spans="1:20" s="227" customFormat="1" ht="12" customHeight="1" outlineLevel="2">
      <c r="A277" s="219" t="s">
        <v>670</v>
      </c>
      <c r="B277" s="219" t="s">
        <v>671</v>
      </c>
      <c r="C277" s="220" t="s">
        <v>1068</v>
      </c>
      <c r="D277" s="219" t="s">
        <v>58</v>
      </c>
      <c r="E277" s="221" t="s">
        <v>59</v>
      </c>
      <c r="F277" s="221" t="s">
        <v>567</v>
      </c>
      <c r="G277" s="219" t="s">
        <v>138</v>
      </c>
      <c r="H277" s="222">
        <v>21400000</v>
      </c>
      <c r="I277" s="222">
        <v>3116943.597</v>
      </c>
      <c r="J277" s="223">
        <v>3126278.277</v>
      </c>
      <c r="K277" s="223" t="s">
        <v>118</v>
      </c>
      <c r="L277" s="223">
        <v>212263827.351</v>
      </c>
      <c r="M277" s="223">
        <v>247757485.34</v>
      </c>
      <c r="N277" s="222" t="s">
        <v>118</v>
      </c>
      <c r="O277" s="222">
        <v>28500000</v>
      </c>
      <c r="P277" s="224" t="s">
        <v>1023</v>
      </c>
      <c r="Q277" s="225" t="s">
        <v>1024</v>
      </c>
      <c r="R277" s="225"/>
      <c r="S277" s="225" t="s">
        <v>340</v>
      </c>
      <c r="T277" s="226" t="s">
        <v>182</v>
      </c>
    </row>
    <row r="278" spans="1:20" s="227" customFormat="1" ht="12" customHeight="1" outlineLevel="2">
      <c r="A278" s="219" t="s">
        <v>670</v>
      </c>
      <c r="B278" s="219" t="s">
        <v>671</v>
      </c>
      <c r="C278" s="220" t="s">
        <v>1069</v>
      </c>
      <c r="D278" s="219" t="s">
        <v>1070</v>
      </c>
      <c r="E278" s="221" t="s">
        <v>59</v>
      </c>
      <c r="F278" s="221" t="s">
        <v>567</v>
      </c>
      <c r="G278" s="219" t="s">
        <v>138</v>
      </c>
      <c r="H278" s="222">
        <v>11000000</v>
      </c>
      <c r="I278" s="222">
        <v>1602167.27</v>
      </c>
      <c r="J278" s="223">
        <v>1606965.47</v>
      </c>
      <c r="K278" s="223" t="s">
        <v>118</v>
      </c>
      <c r="L278" s="223">
        <v>109107574.806</v>
      </c>
      <c r="M278" s="223">
        <v>127351978.446</v>
      </c>
      <c r="N278" s="222" t="s">
        <v>118</v>
      </c>
      <c r="O278" s="222"/>
      <c r="P278" s="224" t="s">
        <v>1023</v>
      </c>
      <c r="Q278" s="225" t="s">
        <v>1024</v>
      </c>
      <c r="R278" s="225"/>
      <c r="S278" s="225" t="s">
        <v>340</v>
      </c>
      <c r="T278" s="226" t="s">
        <v>182</v>
      </c>
    </row>
    <row r="279" spans="1:20" s="227" customFormat="1" ht="12" customHeight="1" outlineLevel="2">
      <c r="A279" s="219" t="s">
        <v>397</v>
      </c>
      <c r="B279" s="219" t="s">
        <v>120</v>
      </c>
      <c r="C279" s="220" t="s">
        <v>402</v>
      </c>
      <c r="D279" s="219" t="s">
        <v>403</v>
      </c>
      <c r="E279" s="221" t="s">
        <v>404</v>
      </c>
      <c r="F279" s="221" t="s">
        <v>123</v>
      </c>
      <c r="G279" s="219" t="s">
        <v>199</v>
      </c>
      <c r="H279" s="222">
        <v>12107500000</v>
      </c>
      <c r="I279" s="222">
        <v>28736025.881</v>
      </c>
      <c r="J279" s="223">
        <v>20379694.72</v>
      </c>
      <c r="K279" s="223">
        <v>1105805.763</v>
      </c>
      <c r="L279" s="223">
        <v>1956923070.853</v>
      </c>
      <c r="M279" s="223">
        <v>1595880091.02</v>
      </c>
      <c r="N279" s="222">
        <v>90056809.531</v>
      </c>
      <c r="O279" s="222">
        <v>106124179</v>
      </c>
      <c r="P279" s="224" t="s">
        <v>1023</v>
      </c>
      <c r="Q279" s="225" t="s">
        <v>1024</v>
      </c>
      <c r="R279" s="225" t="s">
        <v>405</v>
      </c>
      <c r="S279" s="225" t="s">
        <v>340</v>
      </c>
      <c r="T279" s="226" t="s">
        <v>182</v>
      </c>
    </row>
    <row r="280" spans="1:20" s="227" customFormat="1" ht="12" customHeight="1" outlineLevel="2">
      <c r="A280" s="219" t="s">
        <v>397</v>
      </c>
      <c r="B280" s="219" t="s">
        <v>120</v>
      </c>
      <c r="C280" s="220" t="s">
        <v>412</v>
      </c>
      <c r="D280" s="219" t="s">
        <v>413</v>
      </c>
      <c r="E280" s="221" t="s">
        <v>414</v>
      </c>
      <c r="F280" s="221" t="s">
        <v>254</v>
      </c>
      <c r="G280" s="219" t="s">
        <v>119</v>
      </c>
      <c r="H280" s="222">
        <v>50000000</v>
      </c>
      <c r="I280" s="222">
        <v>43375000</v>
      </c>
      <c r="J280" s="223">
        <v>3500000</v>
      </c>
      <c r="K280" s="223">
        <v>39875000</v>
      </c>
      <c r="L280" s="223">
        <v>2953837059.744</v>
      </c>
      <c r="M280" s="223">
        <v>273046947.66</v>
      </c>
      <c r="N280" s="222">
        <v>3247419574.135</v>
      </c>
      <c r="O280" s="222">
        <v>39875000</v>
      </c>
      <c r="P280" s="224" t="s">
        <v>1023</v>
      </c>
      <c r="Q280" s="225" t="s">
        <v>1024</v>
      </c>
      <c r="R280" s="225" t="s">
        <v>197</v>
      </c>
      <c r="S280" s="225" t="s">
        <v>340</v>
      </c>
      <c r="T280" s="226" t="s">
        <v>137</v>
      </c>
    </row>
    <row r="281" spans="1:20" s="227" customFormat="1" ht="12" customHeight="1" outlineLevel="2">
      <c r="A281" s="219" t="s">
        <v>422</v>
      </c>
      <c r="B281" s="219" t="s">
        <v>671</v>
      </c>
      <c r="C281" s="220" t="s">
        <v>791</v>
      </c>
      <c r="D281" s="219" t="s">
        <v>792</v>
      </c>
      <c r="E281" s="221" t="s">
        <v>793</v>
      </c>
      <c r="F281" s="221" t="s">
        <v>567</v>
      </c>
      <c r="G281" s="219" t="s">
        <v>119</v>
      </c>
      <c r="H281" s="222">
        <v>570000</v>
      </c>
      <c r="I281" s="222">
        <v>570000</v>
      </c>
      <c r="J281" s="223">
        <v>161746</v>
      </c>
      <c r="K281" s="223">
        <v>408254</v>
      </c>
      <c r="L281" s="223">
        <v>38816994.214</v>
      </c>
      <c r="M281" s="223">
        <v>11710459.124</v>
      </c>
      <c r="N281" s="222">
        <v>33248201.4</v>
      </c>
      <c r="O281" s="222">
        <v>408254</v>
      </c>
      <c r="P281" s="224" t="s">
        <v>1023</v>
      </c>
      <c r="Q281" s="225" t="s">
        <v>1024</v>
      </c>
      <c r="R281" s="225" t="s">
        <v>206</v>
      </c>
      <c r="S281" s="225" t="s">
        <v>340</v>
      </c>
      <c r="T281" s="226" t="s">
        <v>182</v>
      </c>
    </row>
    <row r="282" spans="1:20" s="227" customFormat="1" ht="12" customHeight="1" outlineLevel="2">
      <c r="A282" s="219" t="s">
        <v>422</v>
      </c>
      <c r="B282" s="219" t="s">
        <v>671</v>
      </c>
      <c r="C282" s="220" t="s">
        <v>788</v>
      </c>
      <c r="D282" s="219" t="s">
        <v>789</v>
      </c>
      <c r="E282" s="221" t="s">
        <v>790</v>
      </c>
      <c r="F282" s="221" t="s">
        <v>156</v>
      </c>
      <c r="G282" s="219" t="s">
        <v>119</v>
      </c>
      <c r="H282" s="222">
        <v>706500</v>
      </c>
      <c r="I282" s="222">
        <v>298948.89</v>
      </c>
      <c r="J282" s="223">
        <v>298948.89</v>
      </c>
      <c r="K282" s="223" t="s">
        <v>118</v>
      </c>
      <c r="L282" s="223">
        <v>20358416.375</v>
      </c>
      <c r="M282" s="223">
        <v>23575109.418</v>
      </c>
      <c r="N282" s="222" t="s">
        <v>118</v>
      </c>
      <c r="O282" s="222"/>
      <c r="P282" s="224" t="s">
        <v>1023</v>
      </c>
      <c r="Q282" s="225" t="s">
        <v>1024</v>
      </c>
      <c r="R282" s="225" t="s">
        <v>216</v>
      </c>
      <c r="S282" s="225" t="s">
        <v>340</v>
      </c>
      <c r="T282" s="226" t="s">
        <v>182</v>
      </c>
    </row>
    <row r="283" spans="1:20" s="227" customFormat="1" ht="12" customHeight="1" outlineLevel="2">
      <c r="A283" s="219" t="s">
        <v>422</v>
      </c>
      <c r="B283" s="219" t="s">
        <v>671</v>
      </c>
      <c r="C283" s="220" t="s">
        <v>794</v>
      </c>
      <c r="D283" s="219" t="s">
        <v>795</v>
      </c>
      <c r="E283" s="221" t="s">
        <v>796</v>
      </c>
      <c r="F283" s="221" t="s">
        <v>123</v>
      </c>
      <c r="G283" s="219" t="s">
        <v>119</v>
      </c>
      <c r="H283" s="222">
        <v>750000</v>
      </c>
      <c r="I283" s="222">
        <v>283789</v>
      </c>
      <c r="J283" s="223">
        <v>270576.11</v>
      </c>
      <c r="K283" s="223">
        <v>13212.89</v>
      </c>
      <c r="L283" s="223">
        <v>19326028.02</v>
      </c>
      <c r="M283" s="223">
        <v>20074016.117</v>
      </c>
      <c r="N283" s="222">
        <v>1076057.62</v>
      </c>
      <c r="O283" s="222">
        <v>13212.89</v>
      </c>
      <c r="P283" s="224" t="s">
        <v>1023</v>
      </c>
      <c r="Q283" s="225" t="s">
        <v>1024</v>
      </c>
      <c r="R283" s="225" t="s">
        <v>206</v>
      </c>
      <c r="S283" s="225" t="s">
        <v>340</v>
      </c>
      <c r="T283" s="226" t="s">
        <v>182</v>
      </c>
    </row>
    <row r="284" spans="1:20" s="227" customFormat="1" ht="12" customHeight="1" outlineLevel="2">
      <c r="A284" s="219" t="s">
        <v>422</v>
      </c>
      <c r="B284" s="219" t="s">
        <v>120</v>
      </c>
      <c r="C284" s="220" t="s">
        <v>491</v>
      </c>
      <c r="D284" s="219" t="s">
        <v>492</v>
      </c>
      <c r="E284" s="221" t="s">
        <v>493</v>
      </c>
      <c r="F284" s="221" t="s">
        <v>494</v>
      </c>
      <c r="G284" s="219" t="s">
        <v>177</v>
      </c>
      <c r="H284" s="222">
        <v>30350000</v>
      </c>
      <c r="I284" s="222">
        <v>48213238.503</v>
      </c>
      <c r="J284" s="223">
        <v>560673.62</v>
      </c>
      <c r="K284" s="223">
        <v>45454825.372</v>
      </c>
      <c r="L284" s="223">
        <v>3283321052.714</v>
      </c>
      <c r="M284" s="223">
        <v>44579957.06</v>
      </c>
      <c r="N284" s="222">
        <v>3701840492.872</v>
      </c>
      <c r="O284" s="222">
        <v>29283563.06</v>
      </c>
      <c r="P284" s="224" t="s">
        <v>1023</v>
      </c>
      <c r="Q284" s="225" t="s">
        <v>1024</v>
      </c>
      <c r="R284" s="225" t="s">
        <v>206</v>
      </c>
      <c r="S284" s="225" t="s">
        <v>340</v>
      </c>
      <c r="T284" s="226" t="s">
        <v>182</v>
      </c>
    </row>
    <row r="285" spans="1:20" s="227" customFormat="1" ht="12" customHeight="1" outlineLevel="2">
      <c r="A285" s="219" t="s">
        <v>555</v>
      </c>
      <c r="B285" s="219" t="s">
        <v>120</v>
      </c>
      <c r="C285" s="220" t="s">
        <v>561</v>
      </c>
      <c r="D285" s="219" t="s">
        <v>562</v>
      </c>
      <c r="E285" s="221" t="s">
        <v>563</v>
      </c>
      <c r="F285" s="221" t="s">
        <v>224</v>
      </c>
      <c r="G285" s="219" t="s">
        <v>177</v>
      </c>
      <c r="H285" s="222">
        <v>11150000</v>
      </c>
      <c r="I285" s="222">
        <v>810524.768</v>
      </c>
      <c r="J285" s="223">
        <v>0</v>
      </c>
      <c r="K285" s="223">
        <v>773685.454</v>
      </c>
      <c r="L285" s="223">
        <v>55196728.5</v>
      </c>
      <c r="M285" s="223">
        <v>0</v>
      </c>
      <c r="N285" s="222">
        <v>63008935.146</v>
      </c>
      <c r="O285" s="222">
        <v>498434.8</v>
      </c>
      <c r="P285" s="224" t="s">
        <v>1023</v>
      </c>
      <c r="Q285" s="225" t="s">
        <v>1024</v>
      </c>
      <c r="R285" s="225" t="s">
        <v>191</v>
      </c>
      <c r="S285" s="225" t="s">
        <v>340</v>
      </c>
      <c r="T285" s="226" t="s">
        <v>182</v>
      </c>
    </row>
    <row r="286" spans="1:20" s="227" customFormat="1" ht="12" customHeight="1" outlineLevel="2">
      <c r="A286" s="219" t="s">
        <v>604</v>
      </c>
      <c r="B286" s="219" t="s">
        <v>120</v>
      </c>
      <c r="C286" s="220" t="s">
        <v>600</v>
      </c>
      <c r="D286" s="219" t="s">
        <v>601</v>
      </c>
      <c r="E286" s="221" t="s">
        <v>602</v>
      </c>
      <c r="F286" s="221" t="s">
        <v>603</v>
      </c>
      <c r="G286" s="219" t="s">
        <v>199</v>
      </c>
      <c r="H286" s="222">
        <v>11382000000</v>
      </c>
      <c r="I286" s="222">
        <v>105608907.936</v>
      </c>
      <c r="J286" s="223">
        <v>8650345.87</v>
      </c>
      <c r="K286" s="223">
        <v>109765642.031</v>
      </c>
      <c r="L286" s="223">
        <v>7191965558.512</v>
      </c>
      <c r="M286" s="223">
        <v>695930877.06</v>
      </c>
      <c r="N286" s="222">
        <v>8939312714.681</v>
      </c>
      <c r="O286" s="222">
        <v>10534208658</v>
      </c>
      <c r="P286" s="224" t="s">
        <v>1023</v>
      </c>
      <c r="Q286" s="225" t="s">
        <v>1024</v>
      </c>
      <c r="R286" s="225" t="s">
        <v>191</v>
      </c>
      <c r="S286" s="225" t="s">
        <v>340</v>
      </c>
      <c r="T286" s="226" t="s">
        <v>182</v>
      </c>
    </row>
    <row r="287" spans="1:20" s="227" customFormat="1" ht="12" customHeight="1" outlineLevel="2">
      <c r="A287" s="219" t="s">
        <v>604</v>
      </c>
      <c r="B287" s="219" t="s">
        <v>120</v>
      </c>
      <c r="C287" s="220" t="s">
        <v>608</v>
      </c>
      <c r="D287" s="219" t="s">
        <v>609</v>
      </c>
      <c r="E287" s="221" t="s">
        <v>610</v>
      </c>
      <c r="F287" s="221" t="s">
        <v>254</v>
      </c>
      <c r="G287" s="219" t="s">
        <v>199</v>
      </c>
      <c r="H287" s="222">
        <v>12523000000</v>
      </c>
      <c r="I287" s="222">
        <v>88477033.192</v>
      </c>
      <c r="J287" s="223">
        <v>32074558.78</v>
      </c>
      <c r="K287" s="223">
        <v>66184644.989</v>
      </c>
      <c r="L287" s="223">
        <v>6025285062.315</v>
      </c>
      <c r="M287" s="223">
        <v>2520886098.22</v>
      </c>
      <c r="N287" s="222">
        <v>5390076781.085</v>
      </c>
      <c r="O287" s="222">
        <v>6351740375</v>
      </c>
      <c r="P287" s="224" t="s">
        <v>1023</v>
      </c>
      <c r="Q287" s="225" t="s">
        <v>1024</v>
      </c>
      <c r="R287" s="225" t="s">
        <v>405</v>
      </c>
      <c r="S287" s="225" t="s">
        <v>340</v>
      </c>
      <c r="T287" s="226" t="s">
        <v>182</v>
      </c>
    </row>
    <row r="288" spans="1:20" s="227" customFormat="1" ht="12" customHeight="1" outlineLevel="2">
      <c r="A288" s="219" t="s">
        <v>1037</v>
      </c>
      <c r="B288" s="219" t="s">
        <v>671</v>
      </c>
      <c r="C288" s="220">
        <v>10458</v>
      </c>
      <c r="D288" s="219" t="s">
        <v>830</v>
      </c>
      <c r="E288" s="221" t="s">
        <v>831</v>
      </c>
      <c r="F288" s="221" t="s">
        <v>150</v>
      </c>
      <c r="G288" s="219" t="s">
        <v>199</v>
      </c>
      <c r="H288" s="222">
        <v>3228000000</v>
      </c>
      <c r="I288" s="222">
        <v>29190443.188</v>
      </c>
      <c r="J288" s="223" t="s">
        <v>118</v>
      </c>
      <c r="K288" s="223">
        <v>32781077.444</v>
      </c>
      <c r="L288" s="223">
        <v>1987868884.825</v>
      </c>
      <c r="M288" s="223" t="s">
        <v>118</v>
      </c>
      <c r="N288" s="222">
        <v>2669690596.932</v>
      </c>
      <c r="O288" s="222">
        <v>3146000000</v>
      </c>
      <c r="P288" s="224" t="s">
        <v>1023</v>
      </c>
      <c r="Q288" s="225" t="s">
        <v>1024</v>
      </c>
      <c r="R288" s="225" t="s">
        <v>197</v>
      </c>
      <c r="S288" s="225" t="s">
        <v>340</v>
      </c>
      <c r="T288" s="226" t="s">
        <v>182</v>
      </c>
    </row>
    <row r="289" spans="1:20" s="227" customFormat="1" ht="12" customHeight="1" outlineLevel="2">
      <c r="A289" s="219" t="s">
        <v>1037</v>
      </c>
      <c r="B289" s="219" t="s">
        <v>671</v>
      </c>
      <c r="C289" s="220">
        <v>10459</v>
      </c>
      <c r="D289" s="219" t="s">
        <v>832</v>
      </c>
      <c r="E289" s="221" t="s">
        <v>831</v>
      </c>
      <c r="F289" s="221" t="s">
        <v>123</v>
      </c>
      <c r="G289" s="219" t="s">
        <v>199</v>
      </c>
      <c r="H289" s="222">
        <v>5165000000</v>
      </c>
      <c r="I289" s="222">
        <v>45956854.771</v>
      </c>
      <c r="J289" s="223">
        <v>29794477.13</v>
      </c>
      <c r="K289" s="223">
        <v>21309054.929</v>
      </c>
      <c r="L289" s="223">
        <v>3129661343.464</v>
      </c>
      <c r="M289" s="223">
        <v>2413468259.028</v>
      </c>
      <c r="N289" s="222">
        <v>1735409205.799</v>
      </c>
      <c r="O289" s="222">
        <v>2045030000</v>
      </c>
      <c r="P289" s="224" t="s">
        <v>1023</v>
      </c>
      <c r="Q289" s="225" t="s">
        <v>1024</v>
      </c>
      <c r="R289" s="225" t="s">
        <v>405</v>
      </c>
      <c r="S289" s="225" t="s">
        <v>340</v>
      </c>
      <c r="T289" s="226" t="s">
        <v>182</v>
      </c>
    </row>
    <row r="290" spans="1:20" s="227" customFormat="1" ht="12" customHeight="1" outlineLevel="2">
      <c r="A290" s="219" t="s">
        <v>1037</v>
      </c>
      <c r="B290" s="219" t="s">
        <v>671</v>
      </c>
      <c r="C290" s="220">
        <v>10469</v>
      </c>
      <c r="D290" s="219" t="s">
        <v>843</v>
      </c>
      <c r="E290" s="221" t="s">
        <v>844</v>
      </c>
      <c r="F290" s="221" t="s">
        <v>282</v>
      </c>
      <c r="G290" s="219" t="s">
        <v>199</v>
      </c>
      <c r="H290" s="222">
        <v>4442000000</v>
      </c>
      <c r="I290" s="222" t="s">
        <v>118</v>
      </c>
      <c r="J290" s="223" t="s">
        <v>118</v>
      </c>
      <c r="K290" s="223">
        <v>46285297.523</v>
      </c>
      <c r="L290" s="223" t="s">
        <v>118</v>
      </c>
      <c r="M290" s="223" t="s">
        <v>118</v>
      </c>
      <c r="N290" s="222">
        <v>3769474135.91</v>
      </c>
      <c r="O290" s="222">
        <v>4442000000</v>
      </c>
      <c r="P290" s="224" t="s">
        <v>1023</v>
      </c>
      <c r="Q290" s="225" t="s">
        <v>1024</v>
      </c>
      <c r="R290" s="225" t="s">
        <v>405</v>
      </c>
      <c r="S290" s="225" t="s">
        <v>340</v>
      </c>
      <c r="T290" s="226" t="s">
        <v>182</v>
      </c>
    </row>
    <row r="291" spans="1:20" s="227" customFormat="1" ht="12" customHeight="1" outlineLevel="2">
      <c r="A291" s="219" t="s">
        <v>585</v>
      </c>
      <c r="B291" s="219" t="s">
        <v>120</v>
      </c>
      <c r="C291" s="220" t="s">
        <v>586</v>
      </c>
      <c r="D291" s="219" t="s">
        <v>587</v>
      </c>
      <c r="E291" s="221" t="s">
        <v>588</v>
      </c>
      <c r="F291" s="221" t="s">
        <v>254</v>
      </c>
      <c r="G291" s="219" t="s">
        <v>119</v>
      </c>
      <c r="H291" s="222">
        <v>5250000</v>
      </c>
      <c r="I291" s="222">
        <v>5250000</v>
      </c>
      <c r="J291" s="223">
        <v>0</v>
      </c>
      <c r="K291" s="223">
        <v>5250000</v>
      </c>
      <c r="L291" s="223">
        <v>357524946.712</v>
      </c>
      <c r="M291" s="223">
        <v>0</v>
      </c>
      <c r="N291" s="222">
        <v>427559943.93</v>
      </c>
      <c r="O291" s="222">
        <v>5250000</v>
      </c>
      <c r="P291" s="224" t="s">
        <v>1023</v>
      </c>
      <c r="Q291" s="225" t="s">
        <v>1024</v>
      </c>
      <c r="R291" s="225" t="s">
        <v>216</v>
      </c>
      <c r="S291" s="225" t="s">
        <v>340</v>
      </c>
      <c r="T291" s="226" t="s">
        <v>182</v>
      </c>
    </row>
    <row r="292" spans="1:20" s="227" customFormat="1" ht="12" customHeight="1" outlineLevel="1">
      <c r="A292" s="219"/>
      <c r="B292" s="219"/>
      <c r="C292" s="220"/>
      <c r="D292" s="219"/>
      <c r="E292" s="221"/>
      <c r="F292" s="221"/>
      <c r="G292" s="219"/>
      <c r="H292" s="222"/>
      <c r="I292" s="222"/>
      <c r="J292" s="223">
        <f>SUBTOTAL(9,J265:J291)</f>
        <v>167783925.615</v>
      </c>
      <c r="K292" s="223"/>
      <c r="L292" s="223"/>
      <c r="M292" s="223">
        <f>SUBTOTAL(9,M265:M291)</f>
        <v>13270839678.418999</v>
      </c>
      <c r="N292" s="222"/>
      <c r="O292" s="222"/>
      <c r="P292" s="224"/>
      <c r="Q292" s="225"/>
      <c r="R292" s="225"/>
      <c r="S292" s="229" t="s">
        <v>1139</v>
      </c>
      <c r="T292" s="226"/>
    </row>
    <row r="293" spans="1:20" s="227" customFormat="1" ht="12" customHeight="1" outlineLevel="2">
      <c r="A293" s="219" t="s">
        <v>670</v>
      </c>
      <c r="B293" s="219" t="s">
        <v>120</v>
      </c>
      <c r="C293" s="220">
        <v>2366</v>
      </c>
      <c r="D293" s="219" t="s">
        <v>133</v>
      </c>
      <c r="E293" s="221" t="s">
        <v>134</v>
      </c>
      <c r="F293" s="221" t="s">
        <v>223</v>
      </c>
      <c r="G293" s="219" t="s">
        <v>119</v>
      </c>
      <c r="H293" s="222">
        <v>85969211</v>
      </c>
      <c r="I293" s="222">
        <v>2659506.01</v>
      </c>
      <c r="J293" s="223">
        <v>1048168.23</v>
      </c>
      <c r="K293" s="223">
        <v>1611337.78</v>
      </c>
      <c r="L293" s="223">
        <v>181112332.287</v>
      </c>
      <c r="M293" s="223">
        <v>83830073.52</v>
      </c>
      <c r="N293" s="222">
        <v>131227331.594</v>
      </c>
      <c r="O293" s="222">
        <v>1611337.78</v>
      </c>
      <c r="P293" s="224" t="s">
        <v>1023</v>
      </c>
      <c r="Q293" s="225" t="s">
        <v>1024</v>
      </c>
      <c r="R293" s="225" t="s">
        <v>124</v>
      </c>
      <c r="S293" s="225" t="s">
        <v>136</v>
      </c>
      <c r="T293" s="226" t="s">
        <v>182</v>
      </c>
    </row>
    <row r="294" spans="1:20" s="227" customFormat="1" ht="12" customHeight="1" outlineLevel="2">
      <c r="A294" s="219" t="s">
        <v>670</v>
      </c>
      <c r="B294" s="219" t="s">
        <v>120</v>
      </c>
      <c r="C294" s="220" t="s">
        <v>143</v>
      </c>
      <c r="D294" s="219" t="s">
        <v>144</v>
      </c>
      <c r="E294" s="221" t="s">
        <v>145</v>
      </c>
      <c r="F294" s="221" t="s">
        <v>254</v>
      </c>
      <c r="G294" s="219" t="s">
        <v>119</v>
      </c>
      <c r="H294" s="222">
        <v>54236875</v>
      </c>
      <c r="I294" s="222">
        <v>1644022.9</v>
      </c>
      <c r="J294" s="223">
        <v>88921.83</v>
      </c>
      <c r="K294" s="223">
        <v>1555101.07</v>
      </c>
      <c r="L294" s="223">
        <v>111957942.803</v>
      </c>
      <c r="M294" s="223">
        <v>7140423.02</v>
      </c>
      <c r="N294" s="222">
        <v>126647414.532</v>
      </c>
      <c r="O294" s="222">
        <v>1555101.07</v>
      </c>
      <c r="P294" s="224" t="s">
        <v>1023</v>
      </c>
      <c r="Q294" s="225" t="s">
        <v>1024</v>
      </c>
      <c r="R294" s="225" t="s">
        <v>124</v>
      </c>
      <c r="S294" s="225" t="s">
        <v>136</v>
      </c>
      <c r="T294" s="226" t="s">
        <v>182</v>
      </c>
    </row>
    <row r="295" spans="1:20" s="227" customFormat="1" ht="12" customHeight="1" outlineLevel="2">
      <c r="A295" s="219" t="s">
        <v>512</v>
      </c>
      <c r="B295" s="219" t="s">
        <v>120</v>
      </c>
      <c r="C295" s="220" t="s">
        <v>527</v>
      </c>
      <c r="D295" s="219" t="s">
        <v>528</v>
      </c>
      <c r="E295" s="221" t="s">
        <v>526</v>
      </c>
      <c r="F295" s="221" t="s">
        <v>254</v>
      </c>
      <c r="G295" s="219" t="s">
        <v>119</v>
      </c>
      <c r="H295" s="222">
        <v>39070000</v>
      </c>
      <c r="I295" s="222">
        <v>39052000</v>
      </c>
      <c r="J295" s="223">
        <v>7449542.5</v>
      </c>
      <c r="K295" s="223">
        <v>31602457.5</v>
      </c>
      <c r="L295" s="223">
        <v>2659440803.622</v>
      </c>
      <c r="M295" s="223">
        <v>603127144.64</v>
      </c>
      <c r="N295" s="222">
        <v>2573703801.286</v>
      </c>
      <c r="O295" s="222">
        <v>31602457.5</v>
      </c>
      <c r="P295" s="224" t="s">
        <v>1023</v>
      </c>
      <c r="Q295" s="225" t="s">
        <v>1024</v>
      </c>
      <c r="R295" s="225" t="s">
        <v>124</v>
      </c>
      <c r="S295" s="225" t="s">
        <v>136</v>
      </c>
      <c r="T295" s="226" t="s">
        <v>137</v>
      </c>
    </row>
    <row r="296" spans="1:20" s="227" customFormat="1" ht="12" customHeight="1" outlineLevel="2">
      <c r="A296" s="219" t="s">
        <v>585</v>
      </c>
      <c r="B296" s="219" t="s">
        <v>120</v>
      </c>
      <c r="C296" s="220" t="s">
        <v>582</v>
      </c>
      <c r="D296" s="219" t="s">
        <v>583</v>
      </c>
      <c r="E296" s="221" t="s">
        <v>584</v>
      </c>
      <c r="F296" s="221" t="s">
        <v>287</v>
      </c>
      <c r="G296" s="219" t="s">
        <v>119</v>
      </c>
      <c r="H296" s="222">
        <v>10000000</v>
      </c>
      <c r="I296" s="222">
        <v>10000000</v>
      </c>
      <c r="J296" s="223">
        <v>4860295</v>
      </c>
      <c r="K296" s="223">
        <v>5139705</v>
      </c>
      <c r="L296" s="223">
        <v>680999898.5</v>
      </c>
      <c r="M296" s="223">
        <v>374626741.04</v>
      </c>
      <c r="N296" s="222">
        <v>418577520.308</v>
      </c>
      <c r="O296" s="222">
        <v>5139705</v>
      </c>
      <c r="P296" s="224" t="s">
        <v>1023</v>
      </c>
      <c r="Q296" s="225" t="s">
        <v>1024</v>
      </c>
      <c r="R296" s="225" t="s">
        <v>124</v>
      </c>
      <c r="S296" s="225" t="s">
        <v>136</v>
      </c>
      <c r="T296" s="226" t="s">
        <v>137</v>
      </c>
    </row>
    <row r="297" spans="1:20" s="227" customFormat="1" ht="12" customHeight="1" outlineLevel="1">
      <c r="A297" s="219"/>
      <c r="B297" s="219"/>
      <c r="C297" s="220"/>
      <c r="D297" s="219"/>
      <c r="E297" s="221"/>
      <c r="F297" s="221"/>
      <c r="G297" s="219"/>
      <c r="H297" s="222"/>
      <c r="I297" s="222"/>
      <c r="J297" s="223">
        <f>SUBTOTAL(9,J293:J296)</f>
        <v>13446927.56</v>
      </c>
      <c r="K297" s="223"/>
      <c r="L297" s="223"/>
      <c r="M297" s="223">
        <f>SUBTOTAL(9,M293:M296)</f>
        <v>1068724382.22</v>
      </c>
      <c r="N297" s="222"/>
      <c r="O297" s="222"/>
      <c r="P297" s="224"/>
      <c r="Q297" s="225"/>
      <c r="R297" s="225"/>
      <c r="S297" s="229" t="s">
        <v>1140</v>
      </c>
      <c r="T297" s="226"/>
    </row>
    <row r="298" spans="1:20" s="227" customFormat="1" ht="12" customHeight="1" outlineLevel="2">
      <c r="A298" s="219" t="s">
        <v>397</v>
      </c>
      <c r="B298" s="219" t="s">
        <v>120</v>
      </c>
      <c r="C298" s="220" t="s">
        <v>398</v>
      </c>
      <c r="D298" s="219" t="s">
        <v>399</v>
      </c>
      <c r="E298" s="221" t="s">
        <v>400</v>
      </c>
      <c r="F298" s="221" t="s">
        <v>123</v>
      </c>
      <c r="G298" s="219" t="s">
        <v>119</v>
      </c>
      <c r="H298" s="222">
        <v>24400000</v>
      </c>
      <c r="I298" s="222">
        <v>24278000</v>
      </c>
      <c r="J298" s="223">
        <v>0</v>
      </c>
      <c r="K298" s="223">
        <v>24278000</v>
      </c>
      <c r="L298" s="223">
        <v>1653331553.578</v>
      </c>
      <c r="M298" s="223">
        <v>0</v>
      </c>
      <c r="N298" s="222">
        <v>1977200060.711</v>
      </c>
      <c r="O298" s="222">
        <v>24278000</v>
      </c>
      <c r="P298" s="224" t="s">
        <v>1023</v>
      </c>
      <c r="Q298" s="225" t="s">
        <v>1024</v>
      </c>
      <c r="R298" s="225" t="s">
        <v>206</v>
      </c>
      <c r="S298" s="225" t="s">
        <v>401</v>
      </c>
      <c r="T298" s="226" t="s">
        <v>182</v>
      </c>
    </row>
    <row r="299" spans="1:20" s="227" customFormat="1" ht="12" customHeight="1" outlineLevel="2">
      <c r="A299" s="219" t="s">
        <v>422</v>
      </c>
      <c r="B299" s="219" t="s">
        <v>120</v>
      </c>
      <c r="C299" s="220" t="s">
        <v>473</v>
      </c>
      <c r="D299" s="219" t="s">
        <v>474</v>
      </c>
      <c r="E299" s="221" t="s">
        <v>400</v>
      </c>
      <c r="F299" s="221" t="s">
        <v>123</v>
      </c>
      <c r="G299" s="219" t="s">
        <v>177</v>
      </c>
      <c r="H299" s="222">
        <v>53500000</v>
      </c>
      <c r="I299" s="222">
        <v>64758864.788</v>
      </c>
      <c r="J299" s="223">
        <v>3459677.64</v>
      </c>
      <c r="K299" s="223">
        <v>58352243.443</v>
      </c>
      <c r="L299" s="223">
        <v>4410078034.788</v>
      </c>
      <c r="M299" s="223">
        <v>275877214.24</v>
      </c>
      <c r="N299" s="222">
        <v>4752206082.771</v>
      </c>
      <c r="O299" s="222">
        <v>37592523.71</v>
      </c>
      <c r="P299" s="224" t="s">
        <v>1023</v>
      </c>
      <c r="Q299" s="225" t="s">
        <v>1024</v>
      </c>
      <c r="R299" s="225" t="s">
        <v>206</v>
      </c>
      <c r="S299" s="225" t="s">
        <v>401</v>
      </c>
      <c r="T299" s="226" t="s">
        <v>182</v>
      </c>
    </row>
    <row r="300" spans="1:20" s="227" customFormat="1" ht="12" customHeight="1" outlineLevel="2">
      <c r="A300" s="219" t="s">
        <v>669</v>
      </c>
      <c r="B300" s="219" t="s">
        <v>671</v>
      </c>
      <c r="C300" s="220" t="s">
        <v>901</v>
      </c>
      <c r="D300" s="219" t="s">
        <v>902</v>
      </c>
      <c r="E300" s="221" t="s">
        <v>1177</v>
      </c>
      <c r="F300" s="221" t="s">
        <v>1178</v>
      </c>
      <c r="G300" s="219" t="s">
        <v>194</v>
      </c>
      <c r="H300" s="222">
        <v>12400000</v>
      </c>
      <c r="I300" s="222">
        <v>19341370.811</v>
      </c>
      <c r="J300" s="223">
        <v>1144996.919</v>
      </c>
      <c r="K300" s="223">
        <v>14959421.105</v>
      </c>
      <c r="L300" s="223">
        <v>1317147155.891</v>
      </c>
      <c r="M300" s="223">
        <v>92618714.17</v>
      </c>
      <c r="N300" s="222">
        <v>1218295095.017</v>
      </c>
      <c r="O300" s="222">
        <v>9026925.63</v>
      </c>
      <c r="P300" s="224" t="s">
        <v>1023</v>
      </c>
      <c r="Q300" s="225" t="s">
        <v>1024</v>
      </c>
      <c r="R300" s="225" t="s">
        <v>206</v>
      </c>
      <c r="S300" s="225" t="s">
        <v>401</v>
      </c>
      <c r="T300" s="226" t="s">
        <v>182</v>
      </c>
    </row>
    <row r="301" spans="1:20" s="227" customFormat="1" ht="12" customHeight="1" outlineLevel="1">
      <c r="A301" s="219"/>
      <c r="B301" s="219"/>
      <c r="C301" s="220"/>
      <c r="D301" s="219"/>
      <c r="E301" s="221"/>
      <c r="F301" s="221"/>
      <c r="G301" s="219"/>
      <c r="H301" s="222"/>
      <c r="I301" s="222"/>
      <c r="J301" s="223">
        <f>SUBTOTAL(9,J298:J300)</f>
        <v>4604674.559</v>
      </c>
      <c r="K301" s="223"/>
      <c r="L301" s="223"/>
      <c r="M301" s="223">
        <f>SUBTOTAL(9,M298:M300)</f>
        <v>368495928.41</v>
      </c>
      <c r="N301" s="222"/>
      <c r="O301" s="222"/>
      <c r="P301" s="224"/>
      <c r="Q301" s="225"/>
      <c r="R301" s="225"/>
      <c r="S301" s="229" t="s">
        <v>1141</v>
      </c>
      <c r="T301" s="226"/>
    </row>
    <row r="302" spans="1:20" s="227" customFormat="1" ht="12" customHeight="1" outlineLevel="2">
      <c r="A302" s="219" t="s">
        <v>180</v>
      </c>
      <c r="B302" s="219" t="s">
        <v>120</v>
      </c>
      <c r="C302" s="220" t="s">
        <v>317</v>
      </c>
      <c r="D302" s="219" t="s">
        <v>318</v>
      </c>
      <c r="E302" s="221" t="s">
        <v>298</v>
      </c>
      <c r="F302" s="221" t="s">
        <v>175</v>
      </c>
      <c r="G302" s="219" t="s">
        <v>177</v>
      </c>
      <c r="H302" s="222">
        <v>29181000</v>
      </c>
      <c r="I302" s="222">
        <v>38344381.329</v>
      </c>
      <c r="J302" s="223">
        <v>8530949.9</v>
      </c>
      <c r="K302" s="223">
        <v>27960254.033</v>
      </c>
      <c r="L302" s="223">
        <v>2611251979.277</v>
      </c>
      <c r="M302" s="223">
        <v>666925870.29</v>
      </c>
      <c r="N302" s="222">
        <v>2277082789.832</v>
      </c>
      <c r="O302" s="222">
        <v>18012958.04</v>
      </c>
      <c r="P302" s="224" t="s">
        <v>1023</v>
      </c>
      <c r="Q302" s="225" t="s">
        <v>1024</v>
      </c>
      <c r="R302" s="225" t="s">
        <v>187</v>
      </c>
      <c r="S302" s="225" t="s">
        <v>1097</v>
      </c>
      <c r="T302" s="226" t="s">
        <v>182</v>
      </c>
    </row>
    <row r="303" spans="1:20" s="227" customFormat="1" ht="12" customHeight="1" outlineLevel="2">
      <c r="A303" s="219" t="s">
        <v>555</v>
      </c>
      <c r="B303" s="219" t="s">
        <v>120</v>
      </c>
      <c r="C303" s="220" t="s">
        <v>564</v>
      </c>
      <c r="D303" s="219" t="s">
        <v>565</v>
      </c>
      <c r="E303" s="221" t="s">
        <v>566</v>
      </c>
      <c r="F303" s="221" t="s">
        <v>567</v>
      </c>
      <c r="G303" s="219" t="s">
        <v>177</v>
      </c>
      <c r="H303" s="222">
        <v>13400000</v>
      </c>
      <c r="I303" s="222">
        <v>16340962.434</v>
      </c>
      <c r="J303" s="223">
        <v>0</v>
      </c>
      <c r="K303" s="223">
        <v>15598246.272</v>
      </c>
      <c r="L303" s="223">
        <v>1112819375.909</v>
      </c>
      <c r="M303" s="223">
        <v>0</v>
      </c>
      <c r="N303" s="222">
        <v>1270321009.795</v>
      </c>
      <c r="O303" s="222">
        <v>10048927.14</v>
      </c>
      <c r="P303" s="224" t="s">
        <v>1023</v>
      </c>
      <c r="Q303" s="225" t="s">
        <v>1024</v>
      </c>
      <c r="R303" s="225" t="s">
        <v>187</v>
      </c>
      <c r="S303" s="225" t="s">
        <v>1097</v>
      </c>
      <c r="T303" s="226" t="s">
        <v>182</v>
      </c>
    </row>
    <row r="304" spans="1:20" s="227" customFormat="1" ht="12" customHeight="1" outlineLevel="2">
      <c r="A304" s="219" t="s">
        <v>927</v>
      </c>
      <c r="B304" s="219" t="s">
        <v>671</v>
      </c>
      <c r="C304" s="220">
        <v>11800</v>
      </c>
      <c r="D304" s="219" t="s">
        <v>1173</v>
      </c>
      <c r="E304" s="221" t="s">
        <v>1174</v>
      </c>
      <c r="F304" s="221" t="s">
        <v>779</v>
      </c>
      <c r="G304" s="219" t="s">
        <v>119</v>
      </c>
      <c r="H304" s="222">
        <v>2118069</v>
      </c>
      <c r="I304" s="222">
        <v>425090456.251</v>
      </c>
      <c r="J304" s="223" t="s">
        <v>118</v>
      </c>
      <c r="K304" s="223">
        <v>425090456.251</v>
      </c>
      <c r="L304" s="223">
        <v>28948655756.025</v>
      </c>
      <c r="M304" s="223" t="s">
        <v>118</v>
      </c>
      <c r="N304" s="222">
        <v>34619362217.115</v>
      </c>
      <c r="O304" s="222">
        <v>425090456.251</v>
      </c>
      <c r="P304" s="224" t="s">
        <v>1022</v>
      </c>
      <c r="Q304" s="225" t="s">
        <v>1175</v>
      </c>
      <c r="R304" s="225" t="s">
        <v>347</v>
      </c>
      <c r="S304" s="225" t="s">
        <v>1097</v>
      </c>
      <c r="T304" s="226" t="s">
        <v>182</v>
      </c>
    </row>
    <row r="305" spans="1:20" s="227" customFormat="1" ht="12" customHeight="1" outlineLevel="2">
      <c r="A305" s="219" t="s">
        <v>927</v>
      </c>
      <c r="B305" s="219" t="s">
        <v>671</v>
      </c>
      <c r="C305" s="220" t="s">
        <v>930</v>
      </c>
      <c r="D305" s="219" t="s">
        <v>931</v>
      </c>
      <c r="E305" s="221" t="s">
        <v>744</v>
      </c>
      <c r="F305" s="221" t="s">
        <v>744</v>
      </c>
      <c r="G305" s="219" t="s">
        <v>119</v>
      </c>
      <c r="H305" s="222">
        <v>72607.26</v>
      </c>
      <c r="I305" s="222" t="s">
        <v>118</v>
      </c>
      <c r="J305" s="223">
        <v>72607.26</v>
      </c>
      <c r="K305" s="223" t="s">
        <v>118</v>
      </c>
      <c r="L305" s="223" t="s">
        <v>118</v>
      </c>
      <c r="M305" s="223">
        <v>5500000</v>
      </c>
      <c r="N305" s="222" t="s">
        <v>118</v>
      </c>
      <c r="O305" s="222"/>
      <c r="P305" s="224" t="s">
        <v>1022</v>
      </c>
      <c r="Q305" s="225" t="s">
        <v>1175</v>
      </c>
      <c r="R305" s="225" t="s">
        <v>273</v>
      </c>
      <c r="S305" s="225" t="s">
        <v>1097</v>
      </c>
      <c r="T305" s="226" t="s">
        <v>182</v>
      </c>
    </row>
    <row r="306" spans="1:20" s="227" customFormat="1" ht="12" customHeight="1" outlineLevel="2">
      <c r="A306" s="219" t="s">
        <v>927</v>
      </c>
      <c r="B306" s="219" t="s">
        <v>671</v>
      </c>
      <c r="C306" s="220" t="s">
        <v>939</v>
      </c>
      <c r="D306" s="219" t="s">
        <v>940</v>
      </c>
      <c r="E306" s="221" t="s">
        <v>156</v>
      </c>
      <c r="F306" s="221" t="s">
        <v>156</v>
      </c>
      <c r="G306" s="219" t="s">
        <v>119</v>
      </c>
      <c r="H306" s="222">
        <v>141312.5</v>
      </c>
      <c r="I306" s="222" t="s">
        <v>118</v>
      </c>
      <c r="J306" s="223">
        <v>141312.5</v>
      </c>
      <c r="K306" s="223" t="s">
        <v>118</v>
      </c>
      <c r="L306" s="223" t="s">
        <v>118</v>
      </c>
      <c r="M306" s="223">
        <v>11199012.546</v>
      </c>
      <c r="N306" s="222" t="s">
        <v>118</v>
      </c>
      <c r="O306" s="222"/>
      <c r="P306" s="224" t="s">
        <v>1022</v>
      </c>
      <c r="Q306" s="225" t="s">
        <v>1175</v>
      </c>
      <c r="R306" s="225" t="s">
        <v>273</v>
      </c>
      <c r="S306" s="225" t="s">
        <v>1097</v>
      </c>
      <c r="T306" s="226" t="s">
        <v>182</v>
      </c>
    </row>
    <row r="307" spans="1:20" s="227" customFormat="1" ht="12" customHeight="1" outlineLevel="2">
      <c r="A307" s="219" t="s">
        <v>927</v>
      </c>
      <c r="B307" s="219" t="s">
        <v>671</v>
      </c>
      <c r="C307" s="220" t="s">
        <v>946</v>
      </c>
      <c r="D307" s="219" t="s">
        <v>947</v>
      </c>
      <c r="E307" s="221" t="s">
        <v>567</v>
      </c>
      <c r="F307" s="221" t="s">
        <v>567</v>
      </c>
      <c r="G307" s="219" t="s">
        <v>119</v>
      </c>
      <c r="H307" s="222">
        <v>364377.46</v>
      </c>
      <c r="I307" s="222" t="s">
        <v>118</v>
      </c>
      <c r="J307" s="223">
        <v>364377.46</v>
      </c>
      <c r="K307" s="223" t="s">
        <v>118</v>
      </c>
      <c r="L307" s="223" t="s">
        <v>118</v>
      </c>
      <c r="M307" s="223">
        <v>29314168.534</v>
      </c>
      <c r="N307" s="222" t="s">
        <v>118</v>
      </c>
      <c r="O307" s="222"/>
      <c r="P307" s="224" t="s">
        <v>1022</v>
      </c>
      <c r="Q307" s="225" t="s">
        <v>1175</v>
      </c>
      <c r="R307" s="225" t="s">
        <v>273</v>
      </c>
      <c r="S307" s="225" t="s">
        <v>1097</v>
      </c>
      <c r="T307" s="226" t="s">
        <v>182</v>
      </c>
    </row>
    <row r="308" spans="1:20" s="227" customFormat="1" ht="12" customHeight="1" outlineLevel="2">
      <c r="A308" s="219" t="s">
        <v>927</v>
      </c>
      <c r="B308" s="219" t="s">
        <v>671</v>
      </c>
      <c r="C308" s="220" t="s">
        <v>32</v>
      </c>
      <c r="D308" s="219" t="s">
        <v>33</v>
      </c>
      <c r="E308" s="221" t="s">
        <v>135</v>
      </c>
      <c r="F308" s="221" t="s">
        <v>135</v>
      </c>
      <c r="G308" s="219" t="s">
        <v>119</v>
      </c>
      <c r="H308" s="222">
        <v>277502.97</v>
      </c>
      <c r="I308" s="222" t="s">
        <v>118</v>
      </c>
      <c r="J308" s="223">
        <v>277502.97</v>
      </c>
      <c r="K308" s="223" t="s">
        <v>118</v>
      </c>
      <c r="L308" s="223" t="s">
        <v>118</v>
      </c>
      <c r="M308" s="223">
        <v>22599838.913</v>
      </c>
      <c r="N308" s="222" t="s">
        <v>118</v>
      </c>
      <c r="O308" s="222"/>
      <c r="P308" s="224" t="s">
        <v>1022</v>
      </c>
      <c r="Q308" s="225" t="s">
        <v>1175</v>
      </c>
      <c r="R308" s="225" t="s">
        <v>273</v>
      </c>
      <c r="S308" s="225" t="s">
        <v>1097</v>
      </c>
      <c r="T308" s="226" t="s">
        <v>182</v>
      </c>
    </row>
    <row r="309" spans="1:20" s="227" customFormat="1" ht="12" customHeight="1" outlineLevel="2">
      <c r="A309" s="219" t="s">
        <v>927</v>
      </c>
      <c r="B309" s="219" t="s">
        <v>671</v>
      </c>
      <c r="C309" s="220" t="s">
        <v>928</v>
      </c>
      <c r="D309" s="219" t="s">
        <v>929</v>
      </c>
      <c r="E309" s="221" t="s">
        <v>186</v>
      </c>
      <c r="F309" s="221" t="s">
        <v>186</v>
      </c>
      <c r="G309" s="219" t="s">
        <v>119</v>
      </c>
      <c r="H309" s="222">
        <v>252299.1</v>
      </c>
      <c r="I309" s="222" t="s">
        <v>118</v>
      </c>
      <c r="J309" s="223">
        <v>252299.1</v>
      </c>
      <c r="K309" s="223" t="s">
        <v>118</v>
      </c>
      <c r="L309" s="223" t="s">
        <v>118</v>
      </c>
      <c r="M309" s="223">
        <v>18059573.183</v>
      </c>
      <c r="N309" s="222" t="s">
        <v>118</v>
      </c>
      <c r="O309" s="222"/>
      <c r="P309" s="224" t="s">
        <v>1022</v>
      </c>
      <c r="Q309" s="225" t="s">
        <v>1175</v>
      </c>
      <c r="R309" s="225" t="s">
        <v>273</v>
      </c>
      <c r="S309" s="225" t="s">
        <v>1097</v>
      </c>
      <c r="T309" s="226" t="s">
        <v>182</v>
      </c>
    </row>
    <row r="310" spans="1:20" s="227" customFormat="1" ht="12" customHeight="1" outlineLevel="2">
      <c r="A310" s="219" t="s">
        <v>927</v>
      </c>
      <c r="B310" s="219" t="s">
        <v>671</v>
      </c>
      <c r="C310" s="220" t="s">
        <v>932</v>
      </c>
      <c r="D310" s="219" t="s">
        <v>933</v>
      </c>
      <c r="E310" s="221" t="s">
        <v>375</v>
      </c>
      <c r="F310" s="221" t="s">
        <v>375</v>
      </c>
      <c r="G310" s="219" t="s">
        <v>119</v>
      </c>
      <c r="H310" s="222">
        <v>95183.62</v>
      </c>
      <c r="I310" s="222" t="s">
        <v>118</v>
      </c>
      <c r="J310" s="223">
        <v>95183.62</v>
      </c>
      <c r="K310" s="223" t="s">
        <v>118</v>
      </c>
      <c r="L310" s="223" t="s">
        <v>118</v>
      </c>
      <c r="M310" s="223">
        <v>7432411.202</v>
      </c>
      <c r="N310" s="222" t="s">
        <v>118</v>
      </c>
      <c r="O310" s="222"/>
      <c r="P310" s="224" t="s">
        <v>1022</v>
      </c>
      <c r="Q310" s="225" t="s">
        <v>1175</v>
      </c>
      <c r="R310" s="225" t="s">
        <v>273</v>
      </c>
      <c r="S310" s="225" t="s">
        <v>1097</v>
      </c>
      <c r="T310" s="226" t="s">
        <v>182</v>
      </c>
    </row>
    <row r="311" spans="1:20" s="227" customFormat="1" ht="12" customHeight="1" outlineLevel="2">
      <c r="A311" s="219" t="s">
        <v>927</v>
      </c>
      <c r="B311" s="219" t="s">
        <v>671</v>
      </c>
      <c r="C311" s="220" t="s">
        <v>934</v>
      </c>
      <c r="D311" s="219" t="s">
        <v>935</v>
      </c>
      <c r="E311" s="221" t="s">
        <v>936</v>
      </c>
      <c r="F311" s="221" t="s">
        <v>936</v>
      </c>
      <c r="G311" s="219" t="s">
        <v>119</v>
      </c>
      <c r="H311" s="222">
        <v>313910.02</v>
      </c>
      <c r="I311" s="222" t="s">
        <v>118</v>
      </c>
      <c r="J311" s="223">
        <v>313910.02</v>
      </c>
      <c r="K311" s="223" t="s">
        <v>118</v>
      </c>
      <c r="L311" s="223" t="s">
        <v>118</v>
      </c>
      <c r="M311" s="223">
        <v>25599353.147</v>
      </c>
      <c r="N311" s="222" t="s">
        <v>118</v>
      </c>
      <c r="O311" s="222"/>
      <c r="P311" s="224" t="s">
        <v>1022</v>
      </c>
      <c r="Q311" s="225" t="s">
        <v>1175</v>
      </c>
      <c r="R311" s="225" t="s">
        <v>273</v>
      </c>
      <c r="S311" s="225" t="s">
        <v>1097</v>
      </c>
      <c r="T311" s="226" t="s">
        <v>182</v>
      </c>
    </row>
    <row r="312" spans="1:20" s="227" customFormat="1" ht="12" customHeight="1" outlineLevel="2">
      <c r="A312" s="219" t="s">
        <v>927</v>
      </c>
      <c r="B312" s="219" t="s">
        <v>671</v>
      </c>
      <c r="C312" s="220" t="s">
        <v>937</v>
      </c>
      <c r="D312" s="219" t="s">
        <v>938</v>
      </c>
      <c r="E312" s="221" t="s">
        <v>545</v>
      </c>
      <c r="F312" s="221" t="s">
        <v>545</v>
      </c>
      <c r="G312" s="219" t="s">
        <v>119</v>
      </c>
      <c r="H312" s="222">
        <v>170296.7</v>
      </c>
      <c r="I312" s="222" t="s">
        <v>118</v>
      </c>
      <c r="J312" s="223">
        <v>170296.7</v>
      </c>
      <c r="K312" s="223" t="s">
        <v>118</v>
      </c>
      <c r="L312" s="223" t="s">
        <v>118</v>
      </c>
      <c r="M312" s="223">
        <v>13415125.434</v>
      </c>
      <c r="N312" s="222" t="s">
        <v>118</v>
      </c>
      <c r="O312" s="222"/>
      <c r="P312" s="224" t="s">
        <v>1022</v>
      </c>
      <c r="Q312" s="225" t="s">
        <v>1175</v>
      </c>
      <c r="R312" s="225" t="s">
        <v>273</v>
      </c>
      <c r="S312" s="225" t="s">
        <v>1097</v>
      </c>
      <c r="T312" s="226" t="s">
        <v>182</v>
      </c>
    </row>
    <row r="313" spans="1:20" s="227" customFormat="1" ht="12" customHeight="1" outlineLevel="2">
      <c r="A313" s="219" t="s">
        <v>927</v>
      </c>
      <c r="B313" s="219" t="s">
        <v>671</v>
      </c>
      <c r="C313" s="220" t="s">
        <v>941</v>
      </c>
      <c r="D313" s="219" t="s">
        <v>942</v>
      </c>
      <c r="E313" s="221" t="s">
        <v>943</v>
      </c>
      <c r="F313" s="221" t="s">
        <v>943</v>
      </c>
      <c r="G313" s="219" t="s">
        <v>119</v>
      </c>
      <c r="H313" s="222">
        <v>121882.36</v>
      </c>
      <c r="I313" s="222" t="s">
        <v>118</v>
      </c>
      <c r="J313" s="223">
        <v>121882.36</v>
      </c>
      <c r="K313" s="223" t="s">
        <v>118</v>
      </c>
      <c r="L313" s="223" t="s">
        <v>118</v>
      </c>
      <c r="M313" s="223">
        <v>9622615.709</v>
      </c>
      <c r="N313" s="222" t="s">
        <v>118</v>
      </c>
      <c r="O313" s="222"/>
      <c r="P313" s="224" t="s">
        <v>1022</v>
      </c>
      <c r="Q313" s="225" t="s">
        <v>1175</v>
      </c>
      <c r="R313" s="225" t="s">
        <v>273</v>
      </c>
      <c r="S313" s="225" t="s">
        <v>1097</v>
      </c>
      <c r="T313" s="226" t="s">
        <v>137</v>
      </c>
    </row>
    <row r="314" spans="1:20" s="227" customFormat="1" ht="12" customHeight="1" outlineLevel="2">
      <c r="A314" s="219" t="s">
        <v>927</v>
      </c>
      <c r="B314" s="219" t="s">
        <v>671</v>
      </c>
      <c r="C314" s="220" t="s">
        <v>944</v>
      </c>
      <c r="D314" s="219" t="s">
        <v>945</v>
      </c>
      <c r="E314" s="221" t="s">
        <v>554</v>
      </c>
      <c r="F314" s="221" t="s">
        <v>554</v>
      </c>
      <c r="G314" s="219" t="s">
        <v>119</v>
      </c>
      <c r="H314" s="222">
        <v>262329.11</v>
      </c>
      <c r="I314" s="222" t="s">
        <v>118</v>
      </c>
      <c r="J314" s="223">
        <v>262329.11</v>
      </c>
      <c r="K314" s="223" t="s">
        <v>118</v>
      </c>
      <c r="L314" s="223" t="s">
        <v>118</v>
      </c>
      <c r="M314" s="223">
        <v>20966653.692</v>
      </c>
      <c r="N314" s="222" t="s">
        <v>118</v>
      </c>
      <c r="O314" s="222"/>
      <c r="P314" s="224" t="s">
        <v>1022</v>
      </c>
      <c r="Q314" s="225" t="s">
        <v>1175</v>
      </c>
      <c r="R314" s="225" t="s">
        <v>273</v>
      </c>
      <c r="S314" s="225" t="s">
        <v>1097</v>
      </c>
      <c r="T314" s="226" t="s">
        <v>182</v>
      </c>
    </row>
    <row r="315" spans="1:20" s="227" customFormat="1" ht="12" customHeight="1" outlineLevel="2">
      <c r="A315" s="219" t="s">
        <v>927</v>
      </c>
      <c r="B315" s="219" t="s">
        <v>671</v>
      </c>
      <c r="C315" s="220" t="s">
        <v>1098</v>
      </c>
      <c r="D315" s="219" t="s">
        <v>1099</v>
      </c>
      <c r="E315" s="221" t="s">
        <v>386</v>
      </c>
      <c r="F315" s="221" t="s">
        <v>386</v>
      </c>
      <c r="G315" s="219" t="s">
        <v>119</v>
      </c>
      <c r="H315" s="222">
        <v>18109</v>
      </c>
      <c r="I315" s="222" t="s">
        <v>118</v>
      </c>
      <c r="J315" s="223">
        <v>18109</v>
      </c>
      <c r="K315" s="223" t="s">
        <v>118</v>
      </c>
      <c r="L315" s="223" t="s">
        <v>118</v>
      </c>
      <c r="M315" s="223">
        <v>1457321.696</v>
      </c>
      <c r="N315" s="222" t="s">
        <v>118</v>
      </c>
      <c r="O315" s="222"/>
      <c r="P315" s="224" t="s">
        <v>1022</v>
      </c>
      <c r="Q315" s="225" t="s">
        <v>1175</v>
      </c>
      <c r="R315" s="225" t="s">
        <v>273</v>
      </c>
      <c r="S315" s="225" t="s">
        <v>1097</v>
      </c>
      <c r="T315" s="226" t="s">
        <v>137</v>
      </c>
    </row>
    <row r="316" spans="1:20" s="227" customFormat="1" ht="12" customHeight="1" outlineLevel="2">
      <c r="A316" s="219" t="s">
        <v>927</v>
      </c>
      <c r="B316" s="219" t="s">
        <v>671</v>
      </c>
      <c r="C316" s="220" t="s">
        <v>1100</v>
      </c>
      <c r="D316" s="219" t="s">
        <v>1101</v>
      </c>
      <c r="E316" s="221" t="s">
        <v>31</v>
      </c>
      <c r="F316" s="221" t="s">
        <v>31</v>
      </c>
      <c r="G316" s="219" t="s">
        <v>119</v>
      </c>
      <c r="H316" s="222">
        <v>112652.27</v>
      </c>
      <c r="I316" s="222" t="s">
        <v>118</v>
      </c>
      <c r="J316" s="223">
        <v>112652.27</v>
      </c>
      <c r="K316" s="223" t="s">
        <v>118</v>
      </c>
      <c r="L316" s="223" t="s">
        <v>118</v>
      </c>
      <c r="M316" s="223">
        <v>9124833.14</v>
      </c>
      <c r="N316" s="222" t="s">
        <v>118</v>
      </c>
      <c r="O316" s="222"/>
      <c r="P316" s="224" t="s">
        <v>1022</v>
      </c>
      <c r="Q316" s="225" t="s">
        <v>1175</v>
      </c>
      <c r="R316" s="225" t="s">
        <v>273</v>
      </c>
      <c r="S316" s="225" t="s">
        <v>1097</v>
      </c>
      <c r="T316" s="226" t="s">
        <v>137</v>
      </c>
    </row>
    <row r="317" spans="1:20" s="227" customFormat="1" ht="12" customHeight="1" outlineLevel="2">
      <c r="A317" s="219" t="s">
        <v>948</v>
      </c>
      <c r="B317" s="219" t="s">
        <v>671</v>
      </c>
      <c r="C317" s="220" t="s">
        <v>61</v>
      </c>
      <c r="D317" s="219" t="s">
        <v>62</v>
      </c>
      <c r="E317" s="221" t="s">
        <v>916</v>
      </c>
      <c r="F317" s="221" t="s">
        <v>811</v>
      </c>
      <c r="G317" s="219" t="s">
        <v>119</v>
      </c>
      <c r="H317" s="222">
        <v>73000000</v>
      </c>
      <c r="I317" s="222">
        <v>73000000</v>
      </c>
      <c r="J317" s="223">
        <v>38222926</v>
      </c>
      <c r="K317" s="223">
        <v>34777074</v>
      </c>
      <c r="L317" s="223">
        <v>4971299259.05</v>
      </c>
      <c r="M317" s="223">
        <v>3075034593.548</v>
      </c>
      <c r="N317" s="222">
        <v>2832244535.141</v>
      </c>
      <c r="O317" s="222">
        <v>34777074</v>
      </c>
      <c r="P317" s="224" t="s">
        <v>1023</v>
      </c>
      <c r="Q317" s="225" t="s">
        <v>1024</v>
      </c>
      <c r="R317" s="225" t="s">
        <v>206</v>
      </c>
      <c r="S317" s="225" t="s">
        <v>1097</v>
      </c>
      <c r="T317" s="226" t="s">
        <v>137</v>
      </c>
    </row>
    <row r="318" spans="1:20" s="227" customFormat="1" ht="12" customHeight="1" outlineLevel="2">
      <c r="A318" s="219" t="s">
        <v>948</v>
      </c>
      <c r="B318" s="219" t="s">
        <v>671</v>
      </c>
      <c r="C318" s="220" t="s">
        <v>63</v>
      </c>
      <c r="D318" s="219" t="s">
        <v>64</v>
      </c>
      <c r="E318" s="221" t="s">
        <v>963</v>
      </c>
      <c r="F318" s="221" t="s">
        <v>811</v>
      </c>
      <c r="G318" s="219" t="s">
        <v>119</v>
      </c>
      <c r="H318" s="222">
        <v>20462413</v>
      </c>
      <c r="I318" s="222" t="s">
        <v>118</v>
      </c>
      <c r="J318" s="223" t="s">
        <v>118</v>
      </c>
      <c r="K318" s="223">
        <v>20462413</v>
      </c>
      <c r="L318" s="223" t="s">
        <v>118</v>
      </c>
      <c r="M318" s="223" t="s">
        <v>118</v>
      </c>
      <c r="N318" s="222">
        <v>1666458696.181</v>
      </c>
      <c r="O318" s="222">
        <v>20462413</v>
      </c>
      <c r="P318" s="224" t="s">
        <v>1023</v>
      </c>
      <c r="Q318" s="225" t="s">
        <v>1024</v>
      </c>
      <c r="R318" s="225" t="s">
        <v>206</v>
      </c>
      <c r="S318" s="225" t="s">
        <v>1097</v>
      </c>
      <c r="T318" s="226" t="s">
        <v>182</v>
      </c>
    </row>
    <row r="319" spans="1:20" s="227" customFormat="1" ht="12" customHeight="1" outlineLevel="1">
      <c r="A319" s="219"/>
      <c r="B319" s="219"/>
      <c r="C319" s="220"/>
      <c r="D319" s="219"/>
      <c r="E319" s="221"/>
      <c r="F319" s="221"/>
      <c r="G319" s="219"/>
      <c r="H319" s="222"/>
      <c r="I319" s="222"/>
      <c r="J319" s="223">
        <f>SUBTOTAL(9,J302:J318)</f>
        <v>48956338.269999996</v>
      </c>
      <c r="K319" s="223"/>
      <c r="L319" s="223"/>
      <c r="M319" s="223">
        <f>SUBTOTAL(9,M302:M318)</f>
        <v>3916251371.034</v>
      </c>
      <c r="N319" s="222"/>
      <c r="O319" s="222"/>
      <c r="P319" s="224"/>
      <c r="Q319" s="225"/>
      <c r="R319" s="225"/>
      <c r="S319" s="229" t="s">
        <v>16</v>
      </c>
      <c r="T319" s="226"/>
    </row>
    <row r="320" spans="1:20" s="227" customFormat="1" ht="12" customHeight="1" outlineLevel="2">
      <c r="A320" s="219" t="s">
        <v>512</v>
      </c>
      <c r="B320" s="219" t="s">
        <v>671</v>
      </c>
      <c r="C320" s="220" t="s">
        <v>823</v>
      </c>
      <c r="D320" s="219" t="s">
        <v>824</v>
      </c>
      <c r="E320" s="221" t="s">
        <v>825</v>
      </c>
      <c r="F320" s="221" t="s">
        <v>826</v>
      </c>
      <c r="G320" s="219" t="s">
        <v>119</v>
      </c>
      <c r="H320" s="222">
        <v>250000</v>
      </c>
      <c r="I320" s="222">
        <v>162522.28</v>
      </c>
      <c r="J320" s="223" t="s">
        <v>118</v>
      </c>
      <c r="K320" s="223">
        <v>162522.28</v>
      </c>
      <c r="L320" s="223">
        <v>11067765.618</v>
      </c>
      <c r="M320" s="223" t="s">
        <v>118</v>
      </c>
      <c r="N320" s="222">
        <v>13235812.747</v>
      </c>
      <c r="O320" s="222">
        <v>162522.28</v>
      </c>
      <c r="P320" s="224" t="s">
        <v>1023</v>
      </c>
      <c r="Q320" s="225" t="s">
        <v>1024</v>
      </c>
      <c r="R320" s="225" t="s">
        <v>216</v>
      </c>
      <c r="S320" s="225" t="s">
        <v>517</v>
      </c>
      <c r="T320" s="226" t="s">
        <v>182</v>
      </c>
    </row>
    <row r="321" spans="1:20" s="227" customFormat="1" ht="12" customHeight="1" outlineLevel="2">
      <c r="A321" s="219" t="s">
        <v>512</v>
      </c>
      <c r="B321" s="219" t="s">
        <v>120</v>
      </c>
      <c r="C321" s="220" t="s">
        <v>515</v>
      </c>
      <c r="D321" s="219" t="s">
        <v>516</v>
      </c>
      <c r="E321" s="221" t="s">
        <v>514</v>
      </c>
      <c r="F321" s="221" t="s">
        <v>224</v>
      </c>
      <c r="G321" s="219" t="s">
        <v>119</v>
      </c>
      <c r="H321" s="222">
        <v>5000000</v>
      </c>
      <c r="I321" s="222">
        <v>164869.07</v>
      </c>
      <c r="J321" s="223">
        <v>165906.25</v>
      </c>
      <c r="K321" s="223">
        <v>0</v>
      </c>
      <c r="L321" s="223">
        <v>11227581.75</v>
      </c>
      <c r="M321" s="223">
        <v>11539610.79</v>
      </c>
      <c r="N321" s="222">
        <v>0</v>
      </c>
      <c r="O321" s="222">
        <v>1080566.66</v>
      </c>
      <c r="P321" s="224" t="s">
        <v>1023</v>
      </c>
      <c r="Q321" s="225" t="s">
        <v>1024</v>
      </c>
      <c r="R321" s="225" t="s">
        <v>216</v>
      </c>
      <c r="S321" s="225" t="s">
        <v>517</v>
      </c>
      <c r="T321" s="226" t="s">
        <v>182</v>
      </c>
    </row>
    <row r="322" spans="1:20" s="227" customFormat="1" ht="12" customHeight="1" outlineLevel="2">
      <c r="A322" s="219" t="s">
        <v>512</v>
      </c>
      <c r="B322" s="219" t="s">
        <v>120</v>
      </c>
      <c r="C322" s="220" t="s">
        <v>518</v>
      </c>
      <c r="D322" s="219" t="s">
        <v>519</v>
      </c>
      <c r="E322" s="221" t="s">
        <v>514</v>
      </c>
      <c r="F322" s="221" t="s">
        <v>135</v>
      </c>
      <c r="G322" s="219" t="s">
        <v>119</v>
      </c>
      <c r="H322" s="222">
        <v>20000000</v>
      </c>
      <c r="I322" s="222">
        <v>9806687.16</v>
      </c>
      <c r="J322" s="223">
        <v>1522374.23</v>
      </c>
      <c r="K322" s="223">
        <v>8284312.93</v>
      </c>
      <c r="L322" s="223">
        <v>667835296.058</v>
      </c>
      <c r="M322" s="223">
        <v>123102950.61</v>
      </c>
      <c r="N322" s="222">
        <v>674674356.54</v>
      </c>
      <c r="O322" s="222">
        <v>9806687.16</v>
      </c>
      <c r="P322" s="224" t="s">
        <v>1023</v>
      </c>
      <c r="Q322" s="225" t="s">
        <v>1024</v>
      </c>
      <c r="R322" s="225" t="s">
        <v>216</v>
      </c>
      <c r="S322" s="225" t="s">
        <v>517</v>
      </c>
      <c r="T322" s="226" t="s">
        <v>182</v>
      </c>
    </row>
    <row r="323" spans="1:20" s="227" customFormat="1" ht="12" customHeight="1" outlineLevel="2">
      <c r="A323" s="219" t="s">
        <v>903</v>
      </c>
      <c r="B323" s="219" t="s">
        <v>671</v>
      </c>
      <c r="C323" s="220">
        <v>47827</v>
      </c>
      <c r="D323" s="219" t="s">
        <v>1180</v>
      </c>
      <c r="E323" s="221" t="s">
        <v>1181</v>
      </c>
      <c r="F323" s="221" t="s">
        <v>1182</v>
      </c>
      <c r="G323" s="219" t="s">
        <v>119</v>
      </c>
      <c r="H323" s="222">
        <v>1529000</v>
      </c>
      <c r="I323" s="222">
        <v>1529000</v>
      </c>
      <c r="J323" s="223" t="s">
        <v>118</v>
      </c>
      <c r="K323" s="223">
        <v>1529000</v>
      </c>
      <c r="L323" s="223">
        <f>SUM(K323*68.09999)</f>
        <v>104124884.71000001</v>
      </c>
      <c r="M323" s="223" t="s">
        <v>118</v>
      </c>
      <c r="N323" s="222">
        <f>SUM(K323*81.43999)</f>
        <v>124521744.71</v>
      </c>
      <c r="O323" s="222">
        <v>1529000</v>
      </c>
      <c r="P323" s="224" t="s">
        <v>1023</v>
      </c>
      <c r="Q323" s="225" t="s">
        <v>1024</v>
      </c>
      <c r="R323" s="225" t="s">
        <v>405</v>
      </c>
      <c r="S323" s="225" t="s">
        <v>517</v>
      </c>
      <c r="T323" s="226" t="s">
        <v>182</v>
      </c>
    </row>
    <row r="324" spans="1:20" s="227" customFormat="1" ht="12" customHeight="1" outlineLevel="1">
      <c r="A324" s="219"/>
      <c r="B324" s="219"/>
      <c r="C324" s="220"/>
      <c r="D324" s="219"/>
      <c r="E324" s="221"/>
      <c r="F324" s="221"/>
      <c r="G324" s="219"/>
      <c r="H324" s="222"/>
      <c r="I324" s="222"/>
      <c r="J324" s="223">
        <f>SUBTOTAL(9,J320:J323)</f>
        <v>1688280.48</v>
      </c>
      <c r="K324" s="223"/>
      <c r="L324" s="223"/>
      <c r="M324" s="223">
        <f>SUBTOTAL(9,M320:M323)</f>
        <v>134642561.4</v>
      </c>
      <c r="N324" s="222"/>
      <c r="O324" s="222"/>
      <c r="P324" s="224"/>
      <c r="Q324" s="225"/>
      <c r="R324" s="225"/>
      <c r="S324" s="229" t="s">
        <v>1142</v>
      </c>
      <c r="T324" s="226"/>
    </row>
    <row r="325" spans="1:20" s="227" customFormat="1" ht="12" customHeight="1" outlineLevel="2">
      <c r="A325" s="219" t="s">
        <v>180</v>
      </c>
      <c r="B325" s="219" t="s">
        <v>120</v>
      </c>
      <c r="C325" s="220" t="s">
        <v>343</v>
      </c>
      <c r="D325" s="219" t="s">
        <v>344</v>
      </c>
      <c r="E325" s="221" t="s">
        <v>345</v>
      </c>
      <c r="F325" s="221" t="s">
        <v>346</v>
      </c>
      <c r="G325" s="219" t="s">
        <v>177</v>
      </c>
      <c r="H325" s="222">
        <v>24237000</v>
      </c>
      <c r="I325" s="222">
        <v>39412755.312</v>
      </c>
      <c r="J325" s="223">
        <v>2007593.6</v>
      </c>
      <c r="K325" s="223">
        <v>35583320.742</v>
      </c>
      <c r="L325" s="223">
        <v>2684008236.715</v>
      </c>
      <c r="M325" s="223">
        <v>161945956.08</v>
      </c>
      <c r="N325" s="222">
        <v>2897905261.212</v>
      </c>
      <c r="O325" s="222">
        <v>22924000</v>
      </c>
      <c r="P325" s="224" t="s">
        <v>1023</v>
      </c>
      <c r="Q325" s="225" t="s">
        <v>1024</v>
      </c>
      <c r="R325" s="225" t="s">
        <v>347</v>
      </c>
      <c r="S325" s="225" t="s">
        <v>387</v>
      </c>
      <c r="T325" s="226" t="s">
        <v>137</v>
      </c>
    </row>
    <row r="326" spans="1:20" s="227" customFormat="1" ht="12" customHeight="1" outlineLevel="2">
      <c r="A326" s="219" t="s">
        <v>180</v>
      </c>
      <c r="B326" s="219" t="s">
        <v>120</v>
      </c>
      <c r="C326" s="220" t="s">
        <v>198</v>
      </c>
      <c r="D326" s="219" t="s">
        <v>200</v>
      </c>
      <c r="E326" s="221" t="s">
        <v>201</v>
      </c>
      <c r="F326" s="221" t="s">
        <v>123</v>
      </c>
      <c r="G326" s="219" t="s">
        <v>199</v>
      </c>
      <c r="H326" s="222">
        <v>9118900000</v>
      </c>
      <c r="I326" s="222">
        <v>40316251.367</v>
      </c>
      <c r="J326" s="223">
        <v>18592824.53</v>
      </c>
      <c r="K326" s="223">
        <v>26144521.254</v>
      </c>
      <c r="L326" s="223">
        <v>2745536308.902</v>
      </c>
      <c r="M326" s="223">
        <v>1455435079.22</v>
      </c>
      <c r="N326" s="222">
        <v>2129209531.731</v>
      </c>
      <c r="O326" s="222">
        <v>2509089702.95</v>
      </c>
      <c r="P326" s="224" t="s">
        <v>1023</v>
      </c>
      <c r="Q326" s="225" t="s">
        <v>1024</v>
      </c>
      <c r="R326" s="225" t="s">
        <v>124</v>
      </c>
      <c r="S326" s="225" t="s">
        <v>387</v>
      </c>
      <c r="T326" s="226" t="s">
        <v>137</v>
      </c>
    </row>
    <row r="327" spans="1:20" s="227" customFormat="1" ht="12" customHeight="1" outlineLevel="2">
      <c r="A327" s="219" t="s">
        <v>180</v>
      </c>
      <c r="B327" s="219" t="s">
        <v>120</v>
      </c>
      <c r="C327" s="220" t="s">
        <v>202</v>
      </c>
      <c r="D327" s="219" t="s">
        <v>203</v>
      </c>
      <c r="E327" s="221" t="s">
        <v>201</v>
      </c>
      <c r="F327" s="221" t="s">
        <v>123</v>
      </c>
      <c r="G327" s="219" t="s">
        <v>177</v>
      </c>
      <c r="H327" s="222">
        <v>59279000</v>
      </c>
      <c r="I327" s="222">
        <v>54219010.879</v>
      </c>
      <c r="J327" s="223">
        <v>19391471.63</v>
      </c>
      <c r="K327" s="223">
        <v>32577210.73</v>
      </c>
      <c r="L327" s="223">
        <v>3692314090.596</v>
      </c>
      <c r="M327" s="223">
        <v>1518927710.81</v>
      </c>
      <c r="N327" s="222">
        <v>2653087693.944</v>
      </c>
      <c r="O327" s="222">
        <v>20987360.46</v>
      </c>
      <c r="P327" s="224" t="s">
        <v>1023</v>
      </c>
      <c r="Q327" s="225" t="s">
        <v>1024</v>
      </c>
      <c r="R327" s="225" t="s">
        <v>124</v>
      </c>
      <c r="S327" s="225" t="s">
        <v>387</v>
      </c>
      <c r="T327" s="226" t="s">
        <v>137</v>
      </c>
    </row>
    <row r="328" spans="1:20" s="227" customFormat="1" ht="12" customHeight="1" outlineLevel="2">
      <c r="A328" s="219" t="s">
        <v>180</v>
      </c>
      <c r="B328" s="219" t="s">
        <v>120</v>
      </c>
      <c r="C328" s="220" t="s">
        <v>212</v>
      </c>
      <c r="D328" s="219" t="s">
        <v>213</v>
      </c>
      <c r="E328" s="221" t="s">
        <v>214</v>
      </c>
      <c r="F328" s="221" t="s">
        <v>215</v>
      </c>
      <c r="G328" s="219" t="s">
        <v>177</v>
      </c>
      <c r="H328" s="222">
        <v>5793530.9</v>
      </c>
      <c r="I328" s="222">
        <v>320631.939</v>
      </c>
      <c r="J328" s="223">
        <v>285477.26</v>
      </c>
      <c r="K328" s="223" t="s">
        <v>118</v>
      </c>
      <c r="L328" s="223">
        <v>21835031.797</v>
      </c>
      <c r="M328" s="223">
        <v>22727126.45</v>
      </c>
      <c r="N328" s="222" t="s">
        <v>118</v>
      </c>
      <c r="O328" s="222"/>
      <c r="P328" s="224" t="s">
        <v>1023</v>
      </c>
      <c r="Q328" s="225" t="s">
        <v>1024</v>
      </c>
      <c r="R328" s="225" t="s">
        <v>216</v>
      </c>
      <c r="S328" s="225" t="s">
        <v>387</v>
      </c>
      <c r="T328" s="226" t="s">
        <v>137</v>
      </c>
    </row>
    <row r="329" spans="1:20" s="227" customFormat="1" ht="12" customHeight="1" outlineLevel="2">
      <c r="A329" s="219" t="s">
        <v>180</v>
      </c>
      <c r="B329" s="219" t="s">
        <v>120</v>
      </c>
      <c r="C329" s="220" t="s">
        <v>220</v>
      </c>
      <c r="D329" s="219" t="s">
        <v>221</v>
      </c>
      <c r="E329" s="221" t="s">
        <v>222</v>
      </c>
      <c r="F329" s="221" t="s">
        <v>223</v>
      </c>
      <c r="G329" s="219" t="s">
        <v>177</v>
      </c>
      <c r="H329" s="222">
        <v>1401743.93</v>
      </c>
      <c r="I329" s="222">
        <v>238515.54</v>
      </c>
      <c r="J329" s="223">
        <v>263209.67</v>
      </c>
      <c r="K329" s="223" t="s">
        <v>118</v>
      </c>
      <c r="L329" s="223">
        <v>16242905.851</v>
      </c>
      <c r="M329" s="223">
        <v>20974844.29</v>
      </c>
      <c r="N329" s="222" t="s">
        <v>118</v>
      </c>
      <c r="O329" s="222"/>
      <c r="P329" s="224" t="s">
        <v>1023</v>
      </c>
      <c r="Q329" s="225" t="s">
        <v>1024</v>
      </c>
      <c r="R329" s="225" t="s">
        <v>187</v>
      </c>
      <c r="S329" s="225" t="s">
        <v>387</v>
      </c>
      <c r="T329" s="226" t="s">
        <v>137</v>
      </c>
    </row>
    <row r="330" spans="1:20" s="227" customFormat="1" ht="12" customHeight="1" outlineLevel="2">
      <c r="A330" s="219" t="s">
        <v>180</v>
      </c>
      <c r="B330" s="219" t="s">
        <v>120</v>
      </c>
      <c r="C330" s="220" t="s">
        <v>238</v>
      </c>
      <c r="D330" s="219" t="s">
        <v>239</v>
      </c>
      <c r="E330" s="221" t="s">
        <v>240</v>
      </c>
      <c r="F330" s="221" t="s">
        <v>156</v>
      </c>
      <c r="G330" s="219" t="s">
        <v>177</v>
      </c>
      <c r="H330" s="222">
        <v>1290394.87</v>
      </c>
      <c r="I330" s="222">
        <v>64933.768</v>
      </c>
      <c r="J330" s="223">
        <v>58256.09</v>
      </c>
      <c r="K330" s="223" t="s">
        <v>118</v>
      </c>
      <c r="L330" s="223">
        <v>4421988.915</v>
      </c>
      <c r="M330" s="223">
        <v>4640097.08</v>
      </c>
      <c r="N330" s="222" t="s">
        <v>118</v>
      </c>
      <c r="O330" s="222"/>
      <c r="P330" s="224" t="s">
        <v>1023</v>
      </c>
      <c r="Q330" s="225" t="s">
        <v>1024</v>
      </c>
      <c r="R330" s="225" t="s">
        <v>206</v>
      </c>
      <c r="S330" s="225" t="s">
        <v>387</v>
      </c>
      <c r="T330" s="226" t="s">
        <v>137</v>
      </c>
    </row>
    <row r="331" spans="1:20" s="227" customFormat="1" ht="12" customHeight="1" outlineLevel="2">
      <c r="A331" s="219" t="s">
        <v>180</v>
      </c>
      <c r="B331" s="219" t="s">
        <v>120</v>
      </c>
      <c r="C331" s="220" t="s">
        <v>310</v>
      </c>
      <c r="D331" s="219" t="s">
        <v>311</v>
      </c>
      <c r="E331" s="221" t="s">
        <v>298</v>
      </c>
      <c r="F331" s="221" t="s">
        <v>47</v>
      </c>
      <c r="G331" s="219" t="s">
        <v>177</v>
      </c>
      <c r="H331" s="222">
        <v>1432000</v>
      </c>
      <c r="I331" s="222">
        <v>1697690.166</v>
      </c>
      <c r="J331" s="223">
        <v>12595.92</v>
      </c>
      <c r="K331" s="223">
        <v>1608110.29</v>
      </c>
      <c r="L331" s="223">
        <v>115612683.052</v>
      </c>
      <c r="M331" s="223">
        <v>950334.45</v>
      </c>
      <c r="N331" s="222">
        <v>130964484.846</v>
      </c>
      <c r="O331" s="222">
        <v>1036000</v>
      </c>
      <c r="P331" s="224" t="s">
        <v>1023</v>
      </c>
      <c r="Q331" s="225" t="s">
        <v>1024</v>
      </c>
      <c r="R331" s="225" t="s">
        <v>197</v>
      </c>
      <c r="S331" s="225" t="s">
        <v>387</v>
      </c>
      <c r="T331" s="226" t="s">
        <v>137</v>
      </c>
    </row>
    <row r="332" spans="1:20" s="227" customFormat="1" ht="12" customHeight="1" outlineLevel="2">
      <c r="A332" s="219" t="s">
        <v>180</v>
      </c>
      <c r="B332" s="219" t="s">
        <v>120</v>
      </c>
      <c r="C332" s="220" t="s">
        <v>390</v>
      </c>
      <c r="D332" s="219" t="s">
        <v>391</v>
      </c>
      <c r="E332" s="221" t="s">
        <v>392</v>
      </c>
      <c r="F332" s="221" t="s">
        <v>393</v>
      </c>
      <c r="G332" s="219" t="s">
        <v>177</v>
      </c>
      <c r="H332" s="222">
        <v>25538000</v>
      </c>
      <c r="I332" s="222" t="s">
        <v>118</v>
      </c>
      <c r="J332" s="223">
        <v>0</v>
      </c>
      <c r="K332" s="223">
        <v>39640849.987</v>
      </c>
      <c r="L332" s="223" t="s">
        <v>118</v>
      </c>
      <c r="M332" s="223">
        <v>0</v>
      </c>
      <c r="N332" s="222">
        <v>3228350399.617</v>
      </c>
      <c r="O332" s="222">
        <v>25538000</v>
      </c>
      <c r="P332" s="224" t="s">
        <v>1023</v>
      </c>
      <c r="Q332" s="225" t="s">
        <v>1024</v>
      </c>
      <c r="R332" s="225" t="s">
        <v>197</v>
      </c>
      <c r="S332" s="225" t="s">
        <v>387</v>
      </c>
      <c r="T332" s="226" t="s">
        <v>182</v>
      </c>
    </row>
    <row r="333" spans="1:20" s="227" customFormat="1" ht="12" customHeight="1" outlineLevel="2">
      <c r="A333" s="219" t="s">
        <v>422</v>
      </c>
      <c r="B333" s="219" t="s">
        <v>120</v>
      </c>
      <c r="C333" s="220" t="s">
        <v>467</v>
      </c>
      <c r="D333" s="219" t="s">
        <v>468</v>
      </c>
      <c r="E333" s="221" t="s">
        <v>469</v>
      </c>
      <c r="F333" s="221" t="s">
        <v>123</v>
      </c>
      <c r="G333" s="219" t="s">
        <v>177</v>
      </c>
      <c r="H333" s="222">
        <v>41000000</v>
      </c>
      <c r="I333" s="222">
        <v>8893246.95</v>
      </c>
      <c r="J333" s="223">
        <v>5398539.24</v>
      </c>
      <c r="K333" s="223">
        <v>3019543.973</v>
      </c>
      <c r="L333" s="223">
        <v>605630026.996</v>
      </c>
      <c r="M333" s="223">
        <v>423461328.04</v>
      </c>
      <c r="N333" s="222">
        <v>245911628.898</v>
      </c>
      <c r="O333" s="222">
        <v>1945294.16</v>
      </c>
      <c r="P333" s="224" t="s">
        <v>1023</v>
      </c>
      <c r="Q333" s="225" t="s">
        <v>1024</v>
      </c>
      <c r="R333" s="225" t="s">
        <v>405</v>
      </c>
      <c r="S333" s="225" t="s">
        <v>387</v>
      </c>
      <c r="T333" s="226" t="s">
        <v>182</v>
      </c>
    </row>
    <row r="334" spans="1:20" s="227" customFormat="1" ht="12" customHeight="1" outlineLevel="2">
      <c r="A334" s="219" t="s">
        <v>422</v>
      </c>
      <c r="B334" s="219" t="s">
        <v>120</v>
      </c>
      <c r="C334" s="220" t="s">
        <v>495</v>
      </c>
      <c r="D334" s="219" t="s">
        <v>496</v>
      </c>
      <c r="E334" s="221" t="s">
        <v>325</v>
      </c>
      <c r="F334" s="221" t="s">
        <v>497</v>
      </c>
      <c r="G334" s="219" t="s">
        <v>177</v>
      </c>
      <c r="H334" s="222">
        <v>100100000</v>
      </c>
      <c r="I334" s="222">
        <v>159245130.475</v>
      </c>
      <c r="J334" s="223">
        <v>1822095.48</v>
      </c>
      <c r="K334" s="223">
        <v>150158434.611</v>
      </c>
      <c r="L334" s="223">
        <v>10844591769.007</v>
      </c>
      <c r="M334" s="223">
        <v>143373645.66</v>
      </c>
      <c r="N334" s="222">
        <v>12228901311.062</v>
      </c>
      <c r="O334" s="222">
        <v>96737232.03</v>
      </c>
      <c r="P334" s="224" t="s">
        <v>1023</v>
      </c>
      <c r="Q334" s="225" t="s">
        <v>1024</v>
      </c>
      <c r="R334" s="225" t="s">
        <v>405</v>
      </c>
      <c r="S334" s="225" t="s">
        <v>387</v>
      </c>
      <c r="T334" s="226" t="s">
        <v>182</v>
      </c>
    </row>
    <row r="335" spans="1:20" s="227" customFormat="1" ht="12" customHeight="1" outlineLevel="2">
      <c r="A335" s="219" t="s">
        <v>604</v>
      </c>
      <c r="B335" s="219" t="s">
        <v>120</v>
      </c>
      <c r="C335" s="220" t="s">
        <v>625</v>
      </c>
      <c r="D335" s="219" t="s">
        <v>626</v>
      </c>
      <c r="E335" s="221" t="s">
        <v>602</v>
      </c>
      <c r="F335" s="221" t="s">
        <v>623</v>
      </c>
      <c r="G335" s="219" t="s">
        <v>199</v>
      </c>
      <c r="H335" s="222">
        <v>9126000000</v>
      </c>
      <c r="I335" s="222">
        <v>84676409.579</v>
      </c>
      <c r="J335" s="223">
        <v>0</v>
      </c>
      <c r="K335" s="223">
        <v>95092216.387</v>
      </c>
      <c r="L335" s="223">
        <v>5766462632.84</v>
      </c>
      <c r="M335" s="223">
        <v>0</v>
      </c>
      <c r="N335" s="222">
        <v>7744309086.969</v>
      </c>
      <c r="O335" s="222">
        <v>9126000000</v>
      </c>
      <c r="P335" s="224" t="s">
        <v>1023</v>
      </c>
      <c r="Q335" s="225" t="s">
        <v>1024</v>
      </c>
      <c r="R335" s="225" t="s">
        <v>124</v>
      </c>
      <c r="S335" s="225" t="s">
        <v>387</v>
      </c>
      <c r="T335" s="226" t="s">
        <v>182</v>
      </c>
    </row>
    <row r="336" spans="1:20" s="227" customFormat="1" ht="12" customHeight="1" outlineLevel="2">
      <c r="A336" s="219" t="s">
        <v>585</v>
      </c>
      <c r="B336" s="219" t="s">
        <v>120</v>
      </c>
      <c r="C336" s="220" t="s">
        <v>592</v>
      </c>
      <c r="D336" s="219" t="s">
        <v>593</v>
      </c>
      <c r="E336" s="221" t="s">
        <v>594</v>
      </c>
      <c r="F336" s="221" t="s">
        <v>135</v>
      </c>
      <c r="G336" s="219" t="s">
        <v>119</v>
      </c>
      <c r="H336" s="222">
        <v>15000000</v>
      </c>
      <c r="I336" s="222">
        <v>8347081.77</v>
      </c>
      <c r="J336" s="223">
        <v>4662636.37</v>
      </c>
      <c r="K336" s="223">
        <v>3684445.4</v>
      </c>
      <c r="L336" s="223">
        <v>568436183.814</v>
      </c>
      <c r="M336" s="223">
        <v>370066692.76</v>
      </c>
      <c r="N336" s="222">
        <v>300061194.026</v>
      </c>
      <c r="O336" s="222">
        <v>3684445.4</v>
      </c>
      <c r="P336" s="224" t="s">
        <v>1023</v>
      </c>
      <c r="Q336" s="225" t="s">
        <v>1024</v>
      </c>
      <c r="R336" s="225" t="s">
        <v>124</v>
      </c>
      <c r="S336" s="225" t="s">
        <v>387</v>
      </c>
      <c r="T336" s="226" t="s">
        <v>182</v>
      </c>
    </row>
    <row r="337" spans="1:20" s="227" customFormat="1" ht="12" customHeight="1" outlineLevel="1">
      <c r="A337" s="219"/>
      <c r="B337" s="219"/>
      <c r="C337" s="220"/>
      <c r="D337" s="219"/>
      <c r="E337" s="221"/>
      <c r="F337" s="221"/>
      <c r="G337" s="219"/>
      <c r="H337" s="222"/>
      <c r="I337" s="222"/>
      <c r="J337" s="223">
        <f>SUBTOTAL(9,J325:J336)</f>
        <v>52494699.79000001</v>
      </c>
      <c r="K337" s="223"/>
      <c r="L337" s="223"/>
      <c r="M337" s="223">
        <f>SUBTOTAL(9,M325:M336)</f>
        <v>4122502814.839999</v>
      </c>
      <c r="N337" s="222"/>
      <c r="O337" s="222"/>
      <c r="P337" s="224"/>
      <c r="Q337" s="225"/>
      <c r="R337" s="225"/>
      <c r="S337" s="229" t="s">
        <v>1143</v>
      </c>
      <c r="T337" s="226"/>
    </row>
    <row r="338" spans="1:20" s="227" customFormat="1" ht="12" customHeight="1" outlineLevel="2">
      <c r="A338" s="219" t="s">
        <v>422</v>
      </c>
      <c r="B338" s="219" t="s">
        <v>671</v>
      </c>
      <c r="C338" s="220" t="s">
        <v>816</v>
      </c>
      <c r="D338" s="219" t="s">
        <v>817</v>
      </c>
      <c r="E338" s="221" t="s">
        <v>818</v>
      </c>
      <c r="F338" s="221" t="s">
        <v>123</v>
      </c>
      <c r="G338" s="219" t="s">
        <v>119</v>
      </c>
      <c r="H338" s="222">
        <v>990000</v>
      </c>
      <c r="I338" s="222">
        <v>238600</v>
      </c>
      <c r="J338" s="223">
        <v>155200</v>
      </c>
      <c r="K338" s="223">
        <v>83400</v>
      </c>
      <c r="L338" s="223">
        <v>16248657.578</v>
      </c>
      <c r="M338" s="223">
        <v>12254886.88</v>
      </c>
      <c r="N338" s="222">
        <v>6792095.109</v>
      </c>
      <c r="O338" s="222">
        <v>83400</v>
      </c>
      <c r="P338" s="224" t="s">
        <v>1023</v>
      </c>
      <c r="Q338" s="225" t="s">
        <v>1024</v>
      </c>
      <c r="R338" s="225" t="s">
        <v>347</v>
      </c>
      <c r="S338" s="225" t="s">
        <v>347</v>
      </c>
      <c r="T338" s="226" t="s">
        <v>182</v>
      </c>
    </row>
    <row r="339" spans="1:20" s="227" customFormat="1" ht="12" customHeight="1" outlineLevel="1">
      <c r="A339" s="219"/>
      <c r="B339" s="219"/>
      <c r="C339" s="220"/>
      <c r="D339" s="219"/>
      <c r="E339" s="221"/>
      <c r="F339" s="221"/>
      <c r="G339" s="219"/>
      <c r="H339" s="222"/>
      <c r="I339" s="222"/>
      <c r="J339" s="223">
        <f>SUBTOTAL(9,J338:J338)</f>
        <v>155200</v>
      </c>
      <c r="K339" s="223"/>
      <c r="L339" s="223"/>
      <c r="M339" s="223">
        <f>SUBTOTAL(9,M338:M338)</f>
        <v>12254886.88</v>
      </c>
      <c r="N339" s="222"/>
      <c r="O339" s="222"/>
      <c r="P339" s="224"/>
      <c r="Q339" s="225"/>
      <c r="R339" s="225"/>
      <c r="S339" s="229" t="s">
        <v>1210</v>
      </c>
      <c r="T339" s="226"/>
    </row>
    <row r="340" spans="1:20" s="227" customFormat="1" ht="12" customHeight="1" outlineLevel="2">
      <c r="A340" s="219" t="s">
        <v>689</v>
      </c>
      <c r="B340" s="219" t="s">
        <v>671</v>
      </c>
      <c r="C340" s="220">
        <v>10022</v>
      </c>
      <c r="D340" s="219" t="s">
        <v>696</v>
      </c>
      <c r="E340" s="221" t="s">
        <v>695</v>
      </c>
      <c r="F340" s="221" t="s">
        <v>123</v>
      </c>
      <c r="G340" s="219" t="s">
        <v>690</v>
      </c>
      <c r="H340" s="222">
        <v>16500000</v>
      </c>
      <c r="I340" s="222">
        <v>4342953.104</v>
      </c>
      <c r="J340" s="223">
        <v>543942.708</v>
      </c>
      <c r="K340" s="223">
        <v>3275518.088</v>
      </c>
      <c r="L340" s="223">
        <v>295755062.315</v>
      </c>
      <c r="M340" s="223">
        <v>43016404.138</v>
      </c>
      <c r="N340" s="222">
        <v>266758158.075</v>
      </c>
      <c r="O340" s="222">
        <v>3778473.89</v>
      </c>
      <c r="P340" s="224" t="s">
        <v>1023</v>
      </c>
      <c r="Q340" s="225" t="s">
        <v>1024</v>
      </c>
      <c r="R340" s="225" t="s">
        <v>347</v>
      </c>
      <c r="S340" s="225" t="s">
        <v>697</v>
      </c>
      <c r="T340" s="226" t="s">
        <v>137</v>
      </c>
    </row>
    <row r="341" spans="1:20" s="227" customFormat="1" ht="12" customHeight="1" outlineLevel="1">
      <c r="A341" s="219"/>
      <c r="B341" s="219"/>
      <c r="C341" s="220"/>
      <c r="D341" s="219"/>
      <c r="E341" s="221"/>
      <c r="F341" s="221"/>
      <c r="G341" s="219"/>
      <c r="H341" s="222"/>
      <c r="I341" s="222"/>
      <c r="J341" s="223">
        <f>SUBTOTAL(9,J340:J340)</f>
        <v>543942.708</v>
      </c>
      <c r="K341" s="223"/>
      <c r="L341" s="223"/>
      <c r="M341" s="223">
        <f>SUBTOTAL(9,M340:M340)</f>
        <v>43016404.138</v>
      </c>
      <c r="N341" s="222"/>
      <c r="O341" s="222"/>
      <c r="P341" s="224"/>
      <c r="Q341" s="225"/>
      <c r="R341" s="225"/>
      <c r="S341" s="229" t="s">
        <v>1144</v>
      </c>
      <c r="T341" s="226"/>
    </row>
    <row r="342" spans="1:20" s="227" customFormat="1" ht="12" customHeight="1" outlineLevel="2">
      <c r="A342" s="219" t="s">
        <v>1035</v>
      </c>
      <c r="B342" s="219" t="s">
        <v>120</v>
      </c>
      <c r="C342" s="220">
        <v>19674</v>
      </c>
      <c r="D342" s="219" t="s">
        <v>166</v>
      </c>
      <c r="E342" s="221" t="s">
        <v>1184</v>
      </c>
      <c r="F342" s="221" t="s">
        <v>150</v>
      </c>
      <c r="G342" s="219" t="s">
        <v>147</v>
      </c>
      <c r="H342" s="222">
        <v>4165611</v>
      </c>
      <c r="I342" s="222">
        <v>0.002</v>
      </c>
      <c r="J342" s="223">
        <v>0</v>
      </c>
      <c r="K342" s="223">
        <v>0.001</v>
      </c>
      <c r="L342" s="223">
        <v>0.107</v>
      </c>
      <c r="M342" s="223">
        <v>0</v>
      </c>
      <c r="N342" s="222">
        <v>0.115</v>
      </c>
      <c r="O342" s="222">
        <v>0.001</v>
      </c>
      <c r="P342" s="224" t="s">
        <v>1023</v>
      </c>
      <c r="Q342" s="225" t="s">
        <v>1024</v>
      </c>
      <c r="R342" s="225" t="s">
        <v>140</v>
      </c>
      <c r="S342" s="225" t="s">
        <v>152</v>
      </c>
      <c r="T342" s="226" t="s">
        <v>137</v>
      </c>
    </row>
    <row r="343" spans="1:20" s="227" customFormat="1" ht="12" customHeight="1" outlineLevel="2">
      <c r="A343" s="219" t="s">
        <v>160</v>
      </c>
      <c r="B343" s="219" t="s">
        <v>671</v>
      </c>
      <c r="C343" s="220">
        <v>10218</v>
      </c>
      <c r="D343" s="219" t="s">
        <v>732</v>
      </c>
      <c r="E343" s="221" t="s">
        <v>576</v>
      </c>
      <c r="F343" s="221" t="s">
        <v>333</v>
      </c>
      <c r="G343" s="219" t="s">
        <v>147</v>
      </c>
      <c r="H343" s="222">
        <v>5000000</v>
      </c>
      <c r="I343" s="222">
        <v>4793278.23</v>
      </c>
      <c r="J343" s="223">
        <v>1395892.915</v>
      </c>
      <c r="K343" s="223">
        <v>2936053.076</v>
      </c>
      <c r="L343" s="223">
        <v>326422198.789</v>
      </c>
      <c r="M343" s="223">
        <v>108954899.018</v>
      </c>
      <c r="N343" s="222">
        <v>239112131.128</v>
      </c>
      <c r="O343" s="222">
        <v>2078916.01</v>
      </c>
      <c r="P343" s="224" t="s">
        <v>1023</v>
      </c>
      <c r="Q343" s="225" t="s">
        <v>1024</v>
      </c>
      <c r="R343" s="225" t="s">
        <v>140</v>
      </c>
      <c r="S343" s="225" t="s">
        <v>152</v>
      </c>
      <c r="T343" s="226" t="s">
        <v>137</v>
      </c>
    </row>
    <row r="344" spans="1:20" s="227" customFormat="1" ht="12" customHeight="1" outlineLevel="2">
      <c r="A344" s="219" t="s">
        <v>160</v>
      </c>
      <c r="B344" s="219" t="s">
        <v>671</v>
      </c>
      <c r="C344" s="220" t="s">
        <v>746</v>
      </c>
      <c r="D344" s="219" t="s">
        <v>747</v>
      </c>
      <c r="E344" s="221" t="s">
        <v>748</v>
      </c>
      <c r="F344" s="221" t="s">
        <v>1167</v>
      </c>
      <c r="G344" s="219" t="s">
        <v>147</v>
      </c>
      <c r="H344" s="222">
        <v>2661000</v>
      </c>
      <c r="I344" s="222">
        <v>3912127.564</v>
      </c>
      <c r="J344" s="223" t="s">
        <v>118</v>
      </c>
      <c r="K344" s="223">
        <v>3516035.24</v>
      </c>
      <c r="L344" s="223">
        <v>266415847.391</v>
      </c>
      <c r="M344" s="223" t="s">
        <v>118</v>
      </c>
      <c r="N344" s="222">
        <v>286345872.398</v>
      </c>
      <c r="O344" s="222">
        <v>2489581</v>
      </c>
      <c r="P344" s="224" t="s">
        <v>1023</v>
      </c>
      <c r="Q344" s="225" t="s">
        <v>1024</v>
      </c>
      <c r="R344" s="225" t="s">
        <v>140</v>
      </c>
      <c r="S344" s="225" t="s">
        <v>152</v>
      </c>
      <c r="T344" s="226" t="s">
        <v>137</v>
      </c>
    </row>
    <row r="345" spans="1:20" s="227" customFormat="1" ht="12" customHeight="1" outlineLevel="2">
      <c r="A345" s="219" t="s">
        <v>160</v>
      </c>
      <c r="B345" s="219" t="s">
        <v>120</v>
      </c>
      <c r="C345" s="220" t="s">
        <v>168</v>
      </c>
      <c r="D345" s="219" t="s">
        <v>169</v>
      </c>
      <c r="E345" s="221" t="s">
        <v>170</v>
      </c>
      <c r="F345" s="221" t="s">
        <v>171</v>
      </c>
      <c r="G345" s="219" t="s">
        <v>147</v>
      </c>
      <c r="H345" s="222">
        <v>97080115.36</v>
      </c>
      <c r="I345" s="222" t="s">
        <v>118</v>
      </c>
      <c r="J345" s="223">
        <v>0</v>
      </c>
      <c r="K345" s="223">
        <v>137106246.679</v>
      </c>
      <c r="L345" s="223" t="s">
        <v>118</v>
      </c>
      <c r="M345" s="223">
        <v>0</v>
      </c>
      <c r="N345" s="222">
        <v>11165931265.256</v>
      </c>
      <c r="O345" s="222">
        <v>97080115.36</v>
      </c>
      <c r="P345" s="224" t="s">
        <v>1023</v>
      </c>
      <c r="Q345" s="225" t="s">
        <v>1024</v>
      </c>
      <c r="R345" s="225" t="s">
        <v>140</v>
      </c>
      <c r="S345" s="225" t="s">
        <v>152</v>
      </c>
      <c r="T345" s="226" t="s">
        <v>137</v>
      </c>
    </row>
    <row r="346" spans="1:20" s="227" customFormat="1" ht="12" customHeight="1" outlineLevel="2">
      <c r="A346" s="219" t="s">
        <v>160</v>
      </c>
      <c r="B346" s="219" t="s">
        <v>120</v>
      </c>
      <c r="C346" s="220" t="s">
        <v>165</v>
      </c>
      <c r="D346" s="219" t="s">
        <v>166</v>
      </c>
      <c r="E346" s="221" t="s">
        <v>167</v>
      </c>
      <c r="F346" s="221" t="s">
        <v>123</v>
      </c>
      <c r="G346" s="219" t="s">
        <v>147</v>
      </c>
      <c r="H346" s="222">
        <v>57224018.82</v>
      </c>
      <c r="I346" s="222">
        <v>3665157.478</v>
      </c>
      <c r="J346" s="223">
        <v>3382800.37</v>
      </c>
      <c r="K346" s="223">
        <v>35660.052</v>
      </c>
      <c r="L346" s="223">
        <v>249597187.078</v>
      </c>
      <c r="M346" s="223">
        <v>256170916.48</v>
      </c>
      <c r="N346" s="222">
        <v>2904154.285</v>
      </c>
      <c r="O346" s="222">
        <v>25249.63</v>
      </c>
      <c r="P346" s="224" t="s">
        <v>1023</v>
      </c>
      <c r="Q346" s="225" t="s">
        <v>1024</v>
      </c>
      <c r="R346" s="225" t="s">
        <v>140</v>
      </c>
      <c r="S346" s="225" t="s">
        <v>152</v>
      </c>
      <c r="T346" s="226" t="s">
        <v>137</v>
      </c>
    </row>
    <row r="347" spans="1:20" s="227" customFormat="1" ht="12" customHeight="1" outlineLevel="2">
      <c r="A347" s="219" t="s">
        <v>512</v>
      </c>
      <c r="B347" s="219" t="s">
        <v>120</v>
      </c>
      <c r="C347" s="220" t="s">
        <v>53</v>
      </c>
      <c r="D347" s="219" t="s">
        <v>54</v>
      </c>
      <c r="E347" s="221" t="s">
        <v>55</v>
      </c>
      <c r="F347" s="221" t="s">
        <v>175</v>
      </c>
      <c r="G347" s="219" t="s">
        <v>119</v>
      </c>
      <c r="H347" s="222">
        <v>137640000</v>
      </c>
      <c r="I347" s="222" t="s">
        <v>118</v>
      </c>
      <c r="J347" s="223">
        <v>0</v>
      </c>
      <c r="K347" s="223">
        <v>137640000</v>
      </c>
      <c r="L347" s="223" t="s">
        <v>118</v>
      </c>
      <c r="M347" s="223">
        <v>0</v>
      </c>
      <c r="N347" s="222">
        <v>11209400130.005</v>
      </c>
      <c r="O347" s="222">
        <v>137640000</v>
      </c>
      <c r="P347" s="224" t="s">
        <v>1023</v>
      </c>
      <c r="Q347" s="225" t="s">
        <v>1024</v>
      </c>
      <c r="R347" s="225" t="s">
        <v>140</v>
      </c>
      <c r="S347" s="225" t="s">
        <v>152</v>
      </c>
      <c r="T347" s="226" t="s">
        <v>137</v>
      </c>
    </row>
    <row r="348" spans="1:20" s="227" customFormat="1" ht="12" customHeight="1" outlineLevel="2">
      <c r="A348" s="219" t="s">
        <v>642</v>
      </c>
      <c r="B348" s="219" t="s">
        <v>120</v>
      </c>
      <c r="C348" s="220" t="s">
        <v>652</v>
      </c>
      <c r="D348" s="219" t="s">
        <v>653</v>
      </c>
      <c r="E348" s="221" t="s">
        <v>654</v>
      </c>
      <c r="F348" s="221" t="s">
        <v>393</v>
      </c>
      <c r="G348" s="219" t="s">
        <v>641</v>
      </c>
      <c r="H348" s="222">
        <v>11000000</v>
      </c>
      <c r="I348" s="222">
        <v>41509433.962</v>
      </c>
      <c r="J348" s="223">
        <v>0</v>
      </c>
      <c r="K348" s="223">
        <v>38306170.776</v>
      </c>
      <c r="L348" s="223">
        <v>2826792031.509</v>
      </c>
      <c r="M348" s="223">
        <v>0</v>
      </c>
      <c r="N348" s="222">
        <v>3119654138.877</v>
      </c>
      <c r="O348" s="222">
        <v>11000000</v>
      </c>
      <c r="P348" s="224" t="s">
        <v>1023</v>
      </c>
      <c r="Q348" s="225" t="s">
        <v>1024</v>
      </c>
      <c r="R348" s="225" t="s">
        <v>140</v>
      </c>
      <c r="S348" s="225" t="s">
        <v>152</v>
      </c>
      <c r="T348" s="226" t="s">
        <v>182</v>
      </c>
    </row>
    <row r="349" spans="1:20" s="227" customFormat="1" ht="12" customHeight="1" outlineLevel="2">
      <c r="A349" s="219" t="s">
        <v>585</v>
      </c>
      <c r="B349" s="219" t="s">
        <v>120</v>
      </c>
      <c r="C349" s="220" t="s">
        <v>589</v>
      </c>
      <c r="D349" s="219" t="s">
        <v>590</v>
      </c>
      <c r="E349" s="221" t="s">
        <v>591</v>
      </c>
      <c r="F349" s="221" t="s">
        <v>537</v>
      </c>
      <c r="G349" s="219" t="s">
        <v>119</v>
      </c>
      <c r="H349" s="222">
        <v>30000000</v>
      </c>
      <c r="I349" s="222" t="s">
        <v>118</v>
      </c>
      <c r="J349" s="223">
        <v>0</v>
      </c>
      <c r="K349" s="223">
        <v>30000000</v>
      </c>
      <c r="L349" s="223" t="s">
        <v>118</v>
      </c>
      <c r="M349" s="223">
        <v>0</v>
      </c>
      <c r="N349" s="222">
        <v>2443199679.6</v>
      </c>
      <c r="O349" s="222">
        <v>30000000</v>
      </c>
      <c r="P349" s="224" t="s">
        <v>1023</v>
      </c>
      <c r="Q349" s="225" t="s">
        <v>1024</v>
      </c>
      <c r="R349" s="225" t="s">
        <v>140</v>
      </c>
      <c r="S349" s="225" t="s">
        <v>152</v>
      </c>
      <c r="T349" s="226" t="s">
        <v>137</v>
      </c>
    </row>
    <row r="350" spans="1:20" s="227" customFormat="1" ht="12" customHeight="1" outlineLevel="2">
      <c r="A350" s="219" t="s">
        <v>658</v>
      </c>
      <c r="B350" s="219" t="s">
        <v>120</v>
      </c>
      <c r="C350" s="220">
        <v>39722</v>
      </c>
      <c r="D350" s="219" t="s">
        <v>656</v>
      </c>
      <c r="E350" s="221" t="s">
        <v>657</v>
      </c>
      <c r="F350" s="221" t="s">
        <v>359</v>
      </c>
      <c r="G350" s="219" t="s">
        <v>655</v>
      </c>
      <c r="H350" s="222">
        <v>150000000</v>
      </c>
      <c r="I350" s="222">
        <v>40001599.531</v>
      </c>
      <c r="J350" s="223">
        <v>0</v>
      </c>
      <c r="K350" s="223">
        <v>39996801.003</v>
      </c>
      <c r="L350" s="223">
        <v>2724108522.019</v>
      </c>
      <c r="M350" s="223">
        <v>0</v>
      </c>
      <c r="N350" s="222">
        <v>3257339046.48</v>
      </c>
      <c r="O350" s="222">
        <v>150000000</v>
      </c>
      <c r="P350" s="224" t="s">
        <v>1023</v>
      </c>
      <c r="Q350" s="225" t="s">
        <v>1024</v>
      </c>
      <c r="R350" s="225" t="s">
        <v>140</v>
      </c>
      <c r="S350" s="225" t="s">
        <v>152</v>
      </c>
      <c r="T350" s="226" t="s">
        <v>182</v>
      </c>
    </row>
    <row r="351" spans="1:20" s="227" customFormat="1" ht="12" customHeight="1" outlineLevel="1">
      <c r="A351" s="219"/>
      <c r="B351" s="219"/>
      <c r="C351" s="220"/>
      <c r="D351" s="219"/>
      <c r="E351" s="221"/>
      <c r="F351" s="221"/>
      <c r="G351" s="219"/>
      <c r="H351" s="222"/>
      <c r="I351" s="222"/>
      <c r="J351" s="223">
        <f>SUBTOTAL(9,J342:J350)</f>
        <v>4778693.285</v>
      </c>
      <c r="K351" s="223"/>
      <c r="L351" s="223"/>
      <c r="M351" s="223">
        <f>SUBTOTAL(9,M342:M350)</f>
        <v>365125815.498</v>
      </c>
      <c r="N351" s="222"/>
      <c r="O351" s="222"/>
      <c r="P351" s="224"/>
      <c r="Q351" s="225"/>
      <c r="R351" s="225"/>
      <c r="S351" s="229" t="s">
        <v>1145</v>
      </c>
      <c r="T351" s="226"/>
    </row>
    <row r="352" spans="1:20" s="227" customFormat="1" ht="12" customHeight="1" outlineLevel="2">
      <c r="A352" s="219" t="s">
        <v>180</v>
      </c>
      <c r="B352" s="219" t="s">
        <v>120</v>
      </c>
      <c r="C352" s="220" t="s">
        <v>176</v>
      </c>
      <c r="D352" s="219" t="s">
        <v>178</v>
      </c>
      <c r="E352" s="221" t="s">
        <v>179</v>
      </c>
      <c r="F352" s="221" t="s">
        <v>135</v>
      </c>
      <c r="G352" s="219" t="s">
        <v>177</v>
      </c>
      <c r="H352" s="222">
        <v>155608000</v>
      </c>
      <c r="I352" s="222">
        <v>41695502.879</v>
      </c>
      <c r="J352" s="223">
        <v>15667572.96</v>
      </c>
      <c r="K352" s="223">
        <v>24207027.001</v>
      </c>
      <c r="L352" s="223">
        <v>2839463322.839</v>
      </c>
      <c r="M352" s="223">
        <v>1226107790.15</v>
      </c>
      <c r="N352" s="222">
        <v>1971420020.441</v>
      </c>
      <c r="O352" s="222">
        <v>15595000</v>
      </c>
      <c r="P352" s="224" t="s">
        <v>1023</v>
      </c>
      <c r="Q352" s="225" t="s">
        <v>1024</v>
      </c>
      <c r="R352" s="225" t="s">
        <v>140</v>
      </c>
      <c r="S352" s="225" t="s">
        <v>181</v>
      </c>
      <c r="T352" s="226" t="s">
        <v>182</v>
      </c>
    </row>
    <row r="353" spans="1:20" s="227" customFormat="1" ht="12" customHeight="1" outlineLevel="2">
      <c r="A353" s="219" t="s">
        <v>422</v>
      </c>
      <c r="B353" s="219" t="s">
        <v>120</v>
      </c>
      <c r="C353" s="220" t="s">
        <v>501</v>
      </c>
      <c r="D353" s="219" t="s">
        <v>502</v>
      </c>
      <c r="E353" s="221" t="s">
        <v>417</v>
      </c>
      <c r="F353" s="221" t="s">
        <v>503</v>
      </c>
      <c r="G353" s="219" t="s">
        <v>177</v>
      </c>
      <c r="H353" s="222">
        <v>23400000</v>
      </c>
      <c r="I353" s="222" t="s">
        <v>118</v>
      </c>
      <c r="J353" s="223">
        <v>1615000</v>
      </c>
      <c r="K353" s="223">
        <v>34712145.371</v>
      </c>
      <c r="L353" s="223" t="s">
        <v>118</v>
      </c>
      <c r="M353" s="223">
        <v>128399346.55</v>
      </c>
      <c r="N353" s="222">
        <v>2826956748.283</v>
      </c>
      <c r="O353" s="222">
        <v>22362758.84</v>
      </c>
      <c r="P353" s="224" t="s">
        <v>1023</v>
      </c>
      <c r="Q353" s="225" t="s">
        <v>1024</v>
      </c>
      <c r="R353" s="225" t="s">
        <v>405</v>
      </c>
      <c r="S353" s="225" t="s">
        <v>181</v>
      </c>
      <c r="T353" s="226" t="s">
        <v>182</v>
      </c>
    </row>
    <row r="354" spans="1:20" s="227" customFormat="1" ht="12" customHeight="1" outlineLevel="1">
      <c r="A354" s="219"/>
      <c r="B354" s="219"/>
      <c r="C354" s="220"/>
      <c r="D354" s="219"/>
      <c r="E354" s="221"/>
      <c r="F354" s="221"/>
      <c r="G354" s="219"/>
      <c r="H354" s="222"/>
      <c r="I354" s="222"/>
      <c r="J354" s="223">
        <f>SUBTOTAL(9,J352:J353)</f>
        <v>17282572.96</v>
      </c>
      <c r="K354" s="223"/>
      <c r="L354" s="223"/>
      <c r="M354" s="223">
        <f>SUBTOTAL(9,M352:M353)</f>
        <v>1354507136.7</v>
      </c>
      <c r="N354" s="222"/>
      <c r="O354" s="222"/>
      <c r="P354" s="224"/>
      <c r="Q354" s="225"/>
      <c r="R354" s="225"/>
      <c r="S354" s="229" t="s">
        <v>1146</v>
      </c>
      <c r="T354" s="226"/>
    </row>
    <row r="355" spans="1:20" s="227" customFormat="1" ht="12" customHeight="1" outlineLevel="2">
      <c r="A355" s="219" t="s">
        <v>689</v>
      </c>
      <c r="B355" s="219" t="s">
        <v>671</v>
      </c>
      <c r="C355" s="220">
        <v>10031</v>
      </c>
      <c r="D355" s="219" t="s">
        <v>703</v>
      </c>
      <c r="E355" s="221" t="s">
        <v>704</v>
      </c>
      <c r="F355" s="221" t="s">
        <v>705</v>
      </c>
      <c r="G355" s="219" t="s">
        <v>690</v>
      </c>
      <c r="H355" s="222">
        <v>6700000</v>
      </c>
      <c r="I355" s="222" t="s">
        <v>118</v>
      </c>
      <c r="J355" s="223" t="s">
        <v>118</v>
      </c>
      <c r="K355" s="223">
        <v>5808157.427</v>
      </c>
      <c r="L355" s="223" t="s">
        <v>118</v>
      </c>
      <c r="M355" s="223" t="s">
        <v>118</v>
      </c>
      <c r="N355" s="222">
        <v>473016278.83</v>
      </c>
      <c r="O355" s="222">
        <v>6700000</v>
      </c>
      <c r="P355" s="224" t="s">
        <v>1023</v>
      </c>
      <c r="Q355" s="225" t="s">
        <v>1024</v>
      </c>
      <c r="R355" s="225" t="s">
        <v>740</v>
      </c>
      <c r="S355" s="225" t="s">
        <v>740</v>
      </c>
      <c r="T355" s="226" t="s">
        <v>137</v>
      </c>
    </row>
    <row r="356" spans="1:20" s="227" customFormat="1" ht="12" customHeight="1" outlineLevel="2">
      <c r="A356" s="219" t="s">
        <v>160</v>
      </c>
      <c r="B356" s="219" t="s">
        <v>671</v>
      </c>
      <c r="C356" s="220" t="s">
        <v>737</v>
      </c>
      <c r="D356" s="219" t="s">
        <v>738</v>
      </c>
      <c r="E356" s="221" t="s">
        <v>739</v>
      </c>
      <c r="F356" s="221" t="s">
        <v>1167</v>
      </c>
      <c r="G356" s="219" t="s">
        <v>147</v>
      </c>
      <c r="H356" s="222">
        <v>2000000</v>
      </c>
      <c r="I356" s="222">
        <v>3142799.984</v>
      </c>
      <c r="J356" s="223" t="s">
        <v>118</v>
      </c>
      <c r="K356" s="223">
        <v>2824599.995</v>
      </c>
      <c r="L356" s="223">
        <v>214024647.032</v>
      </c>
      <c r="M356" s="223" t="s">
        <v>118</v>
      </c>
      <c r="N356" s="222">
        <v>230035393.424</v>
      </c>
      <c r="O356" s="222">
        <v>2000000</v>
      </c>
      <c r="P356" s="224" t="s">
        <v>1023</v>
      </c>
      <c r="Q356" s="225" t="s">
        <v>1024</v>
      </c>
      <c r="R356" s="225" t="s">
        <v>740</v>
      </c>
      <c r="S356" s="225" t="s">
        <v>740</v>
      </c>
      <c r="T356" s="226" t="s">
        <v>137</v>
      </c>
    </row>
    <row r="357" spans="1:20" s="227" customFormat="1" ht="12" customHeight="1" outlineLevel="2">
      <c r="A357" s="219" t="s">
        <v>903</v>
      </c>
      <c r="B357" s="219" t="s">
        <v>671</v>
      </c>
      <c r="C357" s="220" t="s">
        <v>920</v>
      </c>
      <c r="D357" s="219" t="s">
        <v>921</v>
      </c>
      <c r="E357" s="221" t="s">
        <v>922</v>
      </c>
      <c r="F357" s="221" t="s">
        <v>156</v>
      </c>
      <c r="G357" s="219" t="s">
        <v>119</v>
      </c>
      <c r="H357" s="222">
        <v>16745984</v>
      </c>
      <c r="I357" s="222">
        <v>12608612</v>
      </c>
      <c r="J357" s="223">
        <v>149392</v>
      </c>
      <c r="K357" s="223">
        <v>12459220</v>
      </c>
      <c r="L357" s="223">
        <v>858646349.223</v>
      </c>
      <c r="M357" s="223">
        <v>11839312.745</v>
      </c>
      <c r="N357" s="222">
        <v>1014678743.736</v>
      </c>
      <c r="O357" s="222">
        <v>12459220</v>
      </c>
      <c r="P357" s="224" t="s">
        <v>1023</v>
      </c>
      <c r="Q357" s="225" t="s">
        <v>1024</v>
      </c>
      <c r="R357" s="225" t="s">
        <v>187</v>
      </c>
      <c r="S357" s="225" t="s">
        <v>740</v>
      </c>
      <c r="T357" s="226" t="s">
        <v>182</v>
      </c>
    </row>
    <row r="358" spans="1:20" s="227" customFormat="1" ht="12" customHeight="1" outlineLevel="2">
      <c r="A358" s="219" t="s">
        <v>994</v>
      </c>
      <c r="B358" s="219" t="s">
        <v>671</v>
      </c>
      <c r="C358" s="220" t="s">
        <v>1000</v>
      </c>
      <c r="D358" s="219" t="s">
        <v>1001</v>
      </c>
      <c r="E358" s="221" t="s">
        <v>997</v>
      </c>
      <c r="F358" s="221" t="s">
        <v>123</v>
      </c>
      <c r="G358" s="219" t="s">
        <v>119</v>
      </c>
      <c r="H358" s="222">
        <v>12000000</v>
      </c>
      <c r="I358" s="222">
        <v>7925000</v>
      </c>
      <c r="J358" s="223">
        <v>1736000</v>
      </c>
      <c r="K358" s="223">
        <v>6189000</v>
      </c>
      <c r="L358" s="223">
        <v>539692419.561</v>
      </c>
      <c r="M358" s="223">
        <v>139699818.323</v>
      </c>
      <c r="N358" s="222">
        <v>504032093.901</v>
      </c>
      <c r="O358" s="222">
        <v>6189000</v>
      </c>
      <c r="P358" s="224" t="s">
        <v>1023</v>
      </c>
      <c r="Q358" s="225" t="s">
        <v>1024</v>
      </c>
      <c r="R358" s="225" t="s">
        <v>740</v>
      </c>
      <c r="S358" s="225" t="s">
        <v>740</v>
      </c>
      <c r="T358" s="226" t="s">
        <v>182</v>
      </c>
    </row>
    <row r="359" spans="1:20" s="227" customFormat="1" ht="12" customHeight="1" outlineLevel="1">
      <c r="A359" s="219"/>
      <c r="B359" s="219"/>
      <c r="C359" s="220"/>
      <c r="D359" s="219"/>
      <c r="E359" s="221"/>
      <c r="F359" s="221"/>
      <c r="G359" s="219"/>
      <c r="H359" s="222"/>
      <c r="I359" s="222"/>
      <c r="J359" s="223">
        <f>SUBTOTAL(9,J355:J358)</f>
        <v>1885392</v>
      </c>
      <c r="K359" s="223"/>
      <c r="L359" s="223"/>
      <c r="M359" s="223">
        <f>SUBTOTAL(9,M355:M358)</f>
        <v>151539131.06800002</v>
      </c>
      <c r="N359" s="222"/>
      <c r="O359" s="222"/>
      <c r="P359" s="224"/>
      <c r="Q359" s="225"/>
      <c r="R359" s="225"/>
      <c r="S359" s="229" t="s">
        <v>1147</v>
      </c>
      <c r="T359" s="226"/>
    </row>
    <row r="360" spans="1:20" s="227" customFormat="1" ht="12" customHeight="1">
      <c r="A360" s="219"/>
      <c r="B360" s="219"/>
      <c r="C360" s="220"/>
      <c r="D360" s="219"/>
      <c r="E360" s="221"/>
      <c r="F360" s="221"/>
      <c r="G360" s="219"/>
      <c r="H360" s="222"/>
      <c r="I360" s="222"/>
      <c r="J360" s="223">
        <f>SUBTOTAL(9,J3:J358)</f>
        <v>4663442292.108268</v>
      </c>
      <c r="K360" s="223"/>
      <c r="L360" s="223"/>
      <c r="M360" s="223">
        <f>SUBTOTAL(9,M3:M358)</f>
        <v>371980816052.78094</v>
      </c>
      <c r="N360" s="222"/>
      <c r="O360" s="222"/>
      <c r="P360" s="224"/>
      <c r="Q360" s="225"/>
      <c r="R360" s="225"/>
      <c r="S360" s="229" t="s">
        <v>1030</v>
      </c>
      <c r="T360" s="226"/>
    </row>
  </sheetData>
  <sheetProtection/>
  <conditionalFormatting sqref="I2:J2 L2 N2:O2">
    <cfRule type="cellIs" priority="1" dxfId="0" operator="lessThan" stopIfTrue="1">
      <formula>0</formula>
    </cfRule>
  </conditionalFormatting>
  <printOptions gridLines="1" horizontalCentered="1"/>
  <pageMargins left="0.21" right="0.2" top="0.34" bottom="0.39" header="0.17" footer="0.17"/>
  <pageSetup firstPageNumber="33" useFirstPageNumber="1" horizontalDpi="600" verticalDpi="600" orientation="landscape" paperSize="9" scale="85" r:id="rId1"/>
  <headerFooter alignWithMargins="0">
    <oddFooter>&amp;L&amp;Z&amp;F&amp;A&amp;R&amp;P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33.28125" style="30" customWidth="1"/>
    <col min="2" max="2" width="6.8515625" style="30" customWidth="1"/>
    <col min="3" max="3" width="33.28125" style="30" customWidth="1"/>
    <col min="4" max="4" width="6.8515625" style="30" customWidth="1"/>
    <col min="5" max="5" width="33.28125" style="30" customWidth="1"/>
    <col min="6" max="6" width="6.8515625" style="30" customWidth="1"/>
    <col min="7" max="16384" width="9.140625" style="30" customWidth="1"/>
  </cols>
  <sheetData>
    <row r="1" spans="1:6" ht="32.25" customHeight="1">
      <c r="A1" s="407"/>
      <c r="B1" s="407"/>
      <c r="C1" s="407"/>
      <c r="D1" s="407"/>
      <c r="E1" s="407"/>
      <c r="F1" s="407"/>
    </row>
    <row r="2" spans="1:6" ht="15.75">
      <c r="A2" s="76" t="s">
        <v>80</v>
      </c>
      <c r="B2" s="76" t="s">
        <v>85</v>
      </c>
      <c r="C2" s="76" t="s">
        <v>80</v>
      </c>
      <c r="D2" s="76" t="s">
        <v>85</v>
      </c>
      <c r="E2" s="76" t="s">
        <v>80</v>
      </c>
      <c r="F2" s="76" t="s">
        <v>85</v>
      </c>
    </row>
    <row r="3" spans="1:6" ht="12.75">
      <c r="A3" s="408"/>
      <c r="B3" s="408"/>
      <c r="C3" s="77" t="s">
        <v>845</v>
      </c>
      <c r="D3" s="78">
        <v>22</v>
      </c>
      <c r="F3" s="79"/>
    </row>
    <row r="4" spans="1:6" ht="12.75">
      <c r="A4" s="80" t="s">
        <v>86</v>
      </c>
      <c r="B4" s="78">
        <v>1</v>
      </c>
      <c r="C4" s="77" t="s">
        <v>851</v>
      </c>
      <c r="D4" s="78">
        <v>22</v>
      </c>
      <c r="F4" s="82">
        <v>33</v>
      </c>
    </row>
    <row r="5" spans="1:6" ht="12.75">
      <c r="A5" s="77" t="s">
        <v>88</v>
      </c>
      <c r="B5" s="78">
        <v>2</v>
      </c>
      <c r="C5" s="81" t="s">
        <v>87</v>
      </c>
      <c r="D5" s="79">
        <v>22</v>
      </c>
      <c r="E5" s="77"/>
      <c r="F5" s="78"/>
    </row>
    <row r="6" spans="1:6" ht="12.75">
      <c r="A6" s="77" t="s">
        <v>89</v>
      </c>
      <c r="B6" s="78">
        <v>3</v>
      </c>
      <c r="C6" s="77" t="s">
        <v>658</v>
      </c>
      <c r="D6" s="78">
        <v>22</v>
      </c>
      <c r="E6" s="77"/>
      <c r="F6" s="78"/>
    </row>
    <row r="7" spans="1:6" ht="12.75">
      <c r="A7" s="77" t="s">
        <v>90</v>
      </c>
      <c r="B7" s="78">
        <v>4</v>
      </c>
      <c r="C7" s="77" t="s">
        <v>862</v>
      </c>
      <c r="D7" s="78">
        <v>22</v>
      </c>
      <c r="E7" s="80"/>
      <c r="F7" s="79"/>
    </row>
    <row r="8" spans="1:6" ht="12.75">
      <c r="A8" s="77" t="s">
        <v>91</v>
      </c>
      <c r="B8" s="78">
        <v>5</v>
      </c>
      <c r="C8" s="77" t="s">
        <v>1154</v>
      </c>
      <c r="D8" s="78">
        <v>22</v>
      </c>
      <c r="E8" s="80"/>
      <c r="F8" s="79"/>
    </row>
    <row r="9" spans="1:6" ht="12.75">
      <c r="A9" s="77" t="s">
        <v>93</v>
      </c>
      <c r="B9" s="78">
        <v>6</v>
      </c>
      <c r="C9" s="77" t="s">
        <v>92</v>
      </c>
      <c r="D9" s="78">
        <v>22</v>
      </c>
      <c r="E9" s="77"/>
      <c r="F9" s="78"/>
    </row>
    <row r="10" spans="1:6" ht="12.75">
      <c r="A10" s="77" t="s">
        <v>95</v>
      </c>
      <c r="B10" s="78">
        <v>7</v>
      </c>
      <c r="C10" s="77" t="s">
        <v>94</v>
      </c>
      <c r="D10" s="79">
        <v>23</v>
      </c>
      <c r="E10" s="77"/>
      <c r="F10" s="78"/>
    </row>
    <row r="11" spans="1:6" ht="12.75">
      <c r="A11" s="77" t="s">
        <v>97</v>
      </c>
      <c r="B11" s="78">
        <v>8</v>
      </c>
      <c r="C11" s="81" t="s">
        <v>96</v>
      </c>
      <c r="D11" s="79">
        <v>23</v>
      </c>
      <c r="E11" s="77"/>
      <c r="F11" s="78"/>
    </row>
    <row r="12" spans="1:6" ht="12.75">
      <c r="A12" s="77" t="s">
        <v>99</v>
      </c>
      <c r="B12" s="78">
        <v>9</v>
      </c>
      <c r="C12" s="77" t="s">
        <v>98</v>
      </c>
      <c r="D12" s="78">
        <v>23</v>
      </c>
      <c r="E12" s="77"/>
      <c r="F12" s="78"/>
    </row>
    <row r="13" spans="1:6" ht="12.75">
      <c r="A13" s="77" t="s">
        <v>100</v>
      </c>
      <c r="B13" s="78">
        <v>10</v>
      </c>
      <c r="C13" s="77" t="s">
        <v>948</v>
      </c>
      <c r="D13" s="78">
        <v>23</v>
      </c>
      <c r="E13" s="77"/>
      <c r="F13" s="78"/>
    </row>
    <row r="14" spans="1:6" ht="12.75">
      <c r="A14" s="77" t="s">
        <v>102</v>
      </c>
      <c r="B14" s="78">
        <v>11</v>
      </c>
      <c r="C14" s="77" t="s">
        <v>101</v>
      </c>
      <c r="D14" s="78">
        <v>24</v>
      </c>
      <c r="E14" s="81"/>
      <c r="F14" s="78"/>
    </row>
    <row r="15" spans="1:6" ht="12.75">
      <c r="A15" s="77" t="s">
        <v>103</v>
      </c>
      <c r="B15" s="78">
        <v>12</v>
      </c>
      <c r="E15" s="81"/>
      <c r="F15" s="78"/>
    </row>
    <row r="16" spans="1:6" ht="12.75">
      <c r="A16" s="77" t="s">
        <v>105</v>
      </c>
      <c r="B16" s="78">
        <v>13</v>
      </c>
      <c r="C16" s="77" t="s">
        <v>104</v>
      </c>
      <c r="D16" s="78">
        <v>25</v>
      </c>
      <c r="E16" s="77"/>
      <c r="F16" s="79"/>
    </row>
    <row r="17" spans="2:6" ht="12.75">
      <c r="B17" s="79" t="s">
        <v>1262</v>
      </c>
      <c r="C17" s="77" t="s">
        <v>191</v>
      </c>
      <c r="D17" s="78">
        <v>25</v>
      </c>
      <c r="E17" s="77"/>
      <c r="F17" s="78"/>
    </row>
    <row r="18" spans="1:6" ht="12.75">
      <c r="A18" s="406"/>
      <c r="B18" s="406"/>
      <c r="C18" s="77" t="s">
        <v>106</v>
      </c>
      <c r="D18" s="78">
        <v>25</v>
      </c>
      <c r="E18" s="77"/>
      <c r="F18" s="78"/>
    </row>
    <row r="19" spans="1:6" ht="12.75">
      <c r="A19" s="77" t="s">
        <v>180</v>
      </c>
      <c r="B19" s="78">
        <v>16</v>
      </c>
      <c r="C19" s="81" t="s">
        <v>107</v>
      </c>
      <c r="D19" s="78">
        <v>26</v>
      </c>
      <c r="E19" s="77"/>
      <c r="F19" s="78"/>
    </row>
    <row r="20" spans="1:6" ht="12.75">
      <c r="A20" s="77" t="s">
        <v>677</v>
      </c>
      <c r="B20" s="78">
        <v>17</v>
      </c>
      <c r="C20" s="77" t="s">
        <v>216</v>
      </c>
      <c r="D20" s="78">
        <v>27</v>
      </c>
      <c r="E20" s="77"/>
      <c r="F20" s="78"/>
    </row>
    <row r="21" spans="1:6" ht="12.75">
      <c r="A21" s="77" t="s">
        <v>689</v>
      </c>
      <c r="B21" s="78">
        <v>17</v>
      </c>
      <c r="C21" s="77" t="s">
        <v>303</v>
      </c>
      <c r="D21" s="78">
        <v>27</v>
      </c>
      <c r="E21" s="77"/>
      <c r="F21" s="78"/>
    </row>
    <row r="22" spans="1:6" ht="12.75">
      <c r="A22" s="77" t="s">
        <v>670</v>
      </c>
      <c r="B22" s="78">
        <v>18</v>
      </c>
      <c r="C22" s="77" t="s">
        <v>206</v>
      </c>
      <c r="D22" s="78">
        <v>27</v>
      </c>
      <c r="E22" s="77"/>
      <c r="F22" s="78"/>
    </row>
    <row r="23" spans="1:6" ht="12.75">
      <c r="A23" s="77" t="s">
        <v>1035</v>
      </c>
      <c r="B23" s="79">
        <v>18</v>
      </c>
      <c r="C23" s="77" t="s">
        <v>164</v>
      </c>
      <c r="D23" s="78">
        <v>28</v>
      </c>
      <c r="E23" s="81"/>
      <c r="F23" s="78"/>
    </row>
    <row r="24" spans="1:6" ht="12.75">
      <c r="A24" s="77" t="s">
        <v>711</v>
      </c>
      <c r="B24" s="79">
        <v>18</v>
      </c>
      <c r="C24" s="77" t="s">
        <v>250</v>
      </c>
      <c r="D24" s="78">
        <v>29</v>
      </c>
      <c r="E24" s="77"/>
      <c r="F24" s="78"/>
    </row>
    <row r="25" spans="1:6" ht="12.75">
      <c r="A25" s="81" t="s">
        <v>151</v>
      </c>
      <c r="B25" s="78">
        <v>18</v>
      </c>
      <c r="C25" s="81" t="s">
        <v>720</v>
      </c>
      <c r="D25" s="78">
        <v>29</v>
      </c>
      <c r="E25" s="77"/>
      <c r="F25" s="78"/>
    </row>
    <row r="26" spans="1:6" ht="12.75">
      <c r="A26" s="77" t="s">
        <v>160</v>
      </c>
      <c r="B26" s="78">
        <v>18</v>
      </c>
      <c r="C26" s="80" t="s">
        <v>801</v>
      </c>
      <c r="D26" s="82">
        <v>29</v>
      </c>
      <c r="E26" s="77"/>
      <c r="F26" s="78"/>
    </row>
    <row r="27" spans="1:6" ht="12.75">
      <c r="A27" s="77" t="s">
        <v>397</v>
      </c>
      <c r="B27" s="78">
        <v>19</v>
      </c>
      <c r="C27" s="77" t="s">
        <v>108</v>
      </c>
      <c r="D27" s="78">
        <v>29</v>
      </c>
      <c r="E27" s="77"/>
      <c r="F27" s="78"/>
    </row>
    <row r="28" spans="1:6" ht="12.75">
      <c r="A28" s="77" t="s">
        <v>422</v>
      </c>
      <c r="B28" s="78">
        <v>19</v>
      </c>
      <c r="C28" s="77" t="s">
        <v>726</v>
      </c>
      <c r="D28" s="78">
        <v>29</v>
      </c>
      <c r="E28" s="81"/>
      <c r="F28" s="78"/>
    </row>
    <row r="29" spans="1:6" ht="12.75">
      <c r="A29" s="77" t="s">
        <v>512</v>
      </c>
      <c r="B29" s="78">
        <v>20</v>
      </c>
      <c r="C29" s="77" t="s">
        <v>140</v>
      </c>
      <c r="D29" s="78">
        <v>30</v>
      </c>
      <c r="E29" s="77"/>
      <c r="F29" s="79"/>
    </row>
    <row r="30" spans="1:6" ht="12.75">
      <c r="A30" s="77" t="s">
        <v>110</v>
      </c>
      <c r="B30" s="78">
        <v>21</v>
      </c>
      <c r="C30" s="77" t="s">
        <v>109</v>
      </c>
      <c r="D30" s="78">
        <v>30</v>
      </c>
      <c r="E30" s="77"/>
      <c r="F30" s="78"/>
    </row>
    <row r="31" spans="1:6" ht="12.75">
      <c r="A31" s="77" t="s">
        <v>555</v>
      </c>
      <c r="B31" s="78">
        <v>21</v>
      </c>
      <c r="C31" s="77" t="s">
        <v>347</v>
      </c>
      <c r="D31" s="78">
        <v>31</v>
      </c>
      <c r="E31" s="77"/>
      <c r="F31" s="78"/>
    </row>
    <row r="32" spans="1:6" ht="12.75">
      <c r="A32" s="80" t="s">
        <v>599</v>
      </c>
      <c r="B32" s="82">
        <v>21</v>
      </c>
      <c r="C32" s="77" t="s">
        <v>124</v>
      </c>
      <c r="D32" s="78">
        <v>31</v>
      </c>
      <c r="E32" s="77"/>
      <c r="F32" s="78"/>
    </row>
    <row r="33" spans="1:6" ht="12.75">
      <c r="A33" s="77" t="s">
        <v>604</v>
      </c>
      <c r="B33" s="78">
        <v>21</v>
      </c>
      <c r="C33" s="77" t="s">
        <v>405</v>
      </c>
      <c r="D33" s="78">
        <v>32</v>
      </c>
      <c r="E33" s="77"/>
      <c r="F33" s="78"/>
    </row>
    <row r="34" spans="1:6" ht="12.75">
      <c r="A34" s="81" t="s">
        <v>631</v>
      </c>
      <c r="B34" s="78">
        <v>21</v>
      </c>
      <c r="C34" s="77" t="s">
        <v>740</v>
      </c>
      <c r="D34" s="79">
        <v>32</v>
      </c>
      <c r="E34" s="81"/>
      <c r="F34" s="78"/>
    </row>
    <row r="35" spans="1:6" ht="12.75">
      <c r="A35" s="77" t="s">
        <v>642</v>
      </c>
      <c r="B35" s="78">
        <v>22</v>
      </c>
      <c r="E35" s="77"/>
      <c r="F35" s="78"/>
    </row>
    <row r="36" spans="1:6" ht="12.75">
      <c r="A36" s="77"/>
      <c r="B36" s="78"/>
      <c r="E36" s="77"/>
      <c r="F36" s="78"/>
    </row>
    <row r="37" spans="5:6" ht="12.75">
      <c r="E37" s="77"/>
      <c r="F37" s="78"/>
    </row>
    <row r="38" spans="3:6" ht="12.75">
      <c r="C38" s="77"/>
      <c r="D38" s="79"/>
      <c r="E38" s="77"/>
      <c r="F38" s="78"/>
    </row>
  </sheetData>
  <sheetProtection/>
  <mergeCells count="3">
    <mergeCell ref="A18:B18"/>
    <mergeCell ref="A1:F1"/>
    <mergeCell ref="A3:B3"/>
  </mergeCells>
  <printOptions gridLines="1" horizontalCentered="1" verticalCentered="1"/>
  <pageMargins left="0.75" right="0.75" top="1" bottom="1" header="0.5" footer="0.5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23"/>
  <sheetViews>
    <sheetView zoomScalePageLayoutView="0" workbookViewId="0" topLeftCell="A1">
      <pane xSplit="3" ySplit="1" topLeftCell="E28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79" sqref="A279:J309"/>
    </sheetView>
  </sheetViews>
  <sheetFormatPr defaultColWidth="9.140625" defaultRowHeight="12.75" outlineLevelRow="2"/>
  <cols>
    <col min="1" max="1" width="16.00390625" style="1" bestFit="1" customWidth="1"/>
    <col min="2" max="2" width="6.140625" style="1" customWidth="1"/>
    <col min="3" max="3" width="15.421875" style="2" bestFit="1" customWidth="1"/>
    <col min="4" max="4" width="32.28125" style="1" customWidth="1"/>
    <col min="5" max="6" width="10.7109375" style="3" bestFit="1" customWidth="1"/>
    <col min="7" max="7" width="11.28125" style="1" bestFit="1" customWidth="1"/>
    <col min="8" max="8" width="16.421875" style="4" bestFit="1" customWidth="1"/>
    <col min="9" max="11" width="16.00390625" style="177" customWidth="1"/>
    <col min="12" max="14" width="18.140625" style="162" customWidth="1"/>
    <col min="15" max="15" width="15.8515625" style="162" customWidth="1"/>
    <col min="16" max="16" width="19.00390625" style="20" customWidth="1"/>
    <col min="17" max="17" width="28.7109375" style="19" customWidth="1"/>
    <col min="18" max="18" width="41.421875" style="23" customWidth="1"/>
    <col min="19" max="19" width="28.7109375" style="23" customWidth="1"/>
    <col min="20" max="20" width="16.00390625" style="23" bestFit="1" customWidth="1"/>
  </cols>
  <sheetData>
    <row r="1" spans="1:20" ht="54">
      <c r="A1" s="11" t="s">
        <v>1002</v>
      </c>
      <c r="B1" s="11" t="s">
        <v>1003</v>
      </c>
      <c r="C1" s="11" t="s">
        <v>1004</v>
      </c>
      <c r="D1" s="12" t="s">
        <v>1005</v>
      </c>
      <c r="E1" s="13" t="s">
        <v>1006</v>
      </c>
      <c r="F1" s="14" t="s">
        <v>1007</v>
      </c>
      <c r="G1" s="15" t="s">
        <v>1008</v>
      </c>
      <c r="H1" s="14" t="s">
        <v>1009</v>
      </c>
      <c r="I1" s="178" t="s">
        <v>1010</v>
      </c>
      <c r="J1" s="178" t="s">
        <v>1078</v>
      </c>
      <c r="K1" s="178" t="s">
        <v>1079</v>
      </c>
      <c r="L1" s="179" t="s">
        <v>1012</v>
      </c>
      <c r="M1" s="178" t="s">
        <v>1080</v>
      </c>
      <c r="N1" s="178" t="s">
        <v>1081</v>
      </c>
      <c r="O1" s="178" t="s">
        <v>1153</v>
      </c>
      <c r="P1" s="14" t="s">
        <v>1015</v>
      </c>
      <c r="Q1" s="163" t="s">
        <v>117</v>
      </c>
      <c r="R1" s="14" t="s">
        <v>1016</v>
      </c>
      <c r="S1" s="14" t="s">
        <v>1017</v>
      </c>
      <c r="T1" s="14" t="s">
        <v>1018</v>
      </c>
    </row>
    <row r="2" spans="1:20" ht="24" outlineLevel="2">
      <c r="A2" s="164" t="s">
        <v>927</v>
      </c>
      <c r="B2" s="164" t="s">
        <v>671</v>
      </c>
      <c r="C2" s="165">
        <v>11800</v>
      </c>
      <c r="D2" s="165" t="s">
        <v>1173</v>
      </c>
      <c r="E2" s="166" t="s">
        <v>1174</v>
      </c>
      <c r="F2" s="166" t="s">
        <v>779</v>
      </c>
      <c r="G2" s="165" t="s">
        <v>119</v>
      </c>
      <c r="H2" s="167">
        <v>2118069</v>
      </c>
      <c r="I2" s="180">
        <v>425.090456251</v>
      </c>
      <c r="J2" s="180"/>
      <c r="K2" s="180">
        <v>425.090456251</v>
      </c>
      <c r="L2" s="180">
        <v>28948.655756025</v>
      </c>
      <c r="M2" s="180"/>
      <c r="N2" s="180">
        <v>34619.362217115</v>
      </c>
      <c r="O2" s="180">
        <v>425.090456251</v>
      </c>
      <c r="P2" s="164" t="s">
        <v>1022</v>
      </c>
      <c r="Q2" s="7" t="s">
        <v>1175</v>
      </c>
      <c r="R2" s="7" t="s">
        <v>1175</v>
      </c>
      <c r="S2" s="7" t="s">
        <v>552</v>
      </c>
      <c r="T2" s="7" t="s">
        <v>182</v>
      </c>
    </row>
    <row r="3" spans="1:20" ht="24" outlineLevel="2">
      <c r="A3" s="164" t="s">
        <v>927</v>
      </c>
      <c r="B3" s="164" t="s">
        <v>671</v>
      </c>
      <c r="C3" s="165" t="s">
        <v>928</v>
      </c>
      <c r="D3" s="165" t="s">
        <v>929</v>
      </c>
      <c r="E3" s="166" t="s">
        <v>186</v>
      </c>
      <c r="F3" s="166" t="s">
        <v>186</v>
      </c>
      <c r="G3" s="165" t="s">
        <v>119</v>
      </c>
      <c r="H3" s="167">
        <v>252299.1</v>
      </c>
      <c r="I3" s="180"/>
      <c r="J3" s="180">
        <v>0.2522991</v>
      </c>
      <c r="K3" s="180"/>
      <c r="L3" s="180"/>
      <c r="M3" s="180">
        <v>18.059573182999998</v>
      </c>
      <c r="N3" s="180"/>
      <c r="O3" s="180">
        <v>0</v>
      </c>
      <c r="P3" s="164" t="s">
        <v>1022</v>
      </c>
      <c r="Q3" s="7" t="s">
        <v>1175</v>
      </c>
      <c r="R3" s="7" t="s">
        <v>1175</v>
      </c>
      <c r="S3" s="7" t="s">
        <v>1097</v>
      </c>
      <c r="T3" s="7" t="s">
        <v>182</v>
      </c>
    </row>
    <row r="4" spans="1:20" ht="24" outlineLevel="2">
      <c r="A4" s="164" t="s">
        <v>927</v>
      </c>
      <c r="B4" s="164" t="s">
        <v>671</v>
      </c>
      <c r="C4" s="165" t="s">
        <v>930</v>
      </c>
      <c r="D4" s="165" t="s">
        <v>931</v>
      </c>
      <c r="E4" s="166" t="s">
        <v>744</v>
      </c>
      <c r="F4" s="166" t="s">
        <v>744</v>
      </c>
      <c r="G4" s="165" t="s">
        <v>119</v>
      </c>
      <c r="H4" s="167">
        <v>72607.26</v>
      </c>
      <c r="I4" s="180"/>
      <c r="J4" s="180">
        <v>0.07260725999999999</v>
      </c>
      <c r="K4" s="180"/>
      <c r="L4" s="180"/>
      <c r="M4" s="180">
        <v>5.5</v>
      </c>
      <c r="N4" s="180"/>
      <c r="O4" s="180">
        <v>0</v>
      </c>
      <c r="P4" s="164" t="s">
        <v>1022</v>
      </c>
      <c r="Q4" s="7" t="s">
        <v>1175</v>
      </c>
      <c r="R4" s="7" t="s">
        <v>1175</v>
      </c>
      <c r="S4" s="7" t="s">
        <v>1097</v>
      </c>
      <c r="T4" s="7" t="s">
        <v>182</v>
      </c>
    </row>
    <row r="5" spans="1:20" ht="24" outlineLevel="2">
      <c r="A5" s="164" t="s">
        <v>927</v>
      </c>
      <c r="B5" s="164" t="s">
        <v>671</v>
      </c>
      <c r="C5" s="165" t="s">
        <v>932</v>
      </c>
      <c r="D5" s="165" t="s">
        <v>933</v>
      </c>
      <c r="E5" s="166" t="s">
        <v>375</v>
      </c>
      <c r="F5" s="166" t="s">
        <v>375</v>
      </c>
      <c r="G5" s="165" t="s">
        <v>119</v>
      </c>
      <c r="H5" s="167">
        <v>95183.62</v>
      </c>
      <c r="I5" s="180"/>
      <c r="J5" s="180">
        <v>0.09518362</v>
      </c>
      <c r="K5" s="180"/>
      <c r="L5" s="180"/>
      <c r="M5" s="180">
        <v>7.432411202</v>
      </c>
      <c r="N5" s="180"/>
      <c r="O5" s="180">
        <v>0</v>
      </c>
      <c r="P5" s="164" t="s">
        <v>1022</v>
      </c>
      <c r="Q5" s="7" t="s">
        <v>1175</v>
      </c>
      <c r="R5" s="7" t="s">
        <v>1175</v>
      </c>
      <c r="S5" s="7" t="s">
        <v>1097</v>
      </c>
      <c r="T5" s="7" t="s">
        <v>182</v>
      </c>
    </row>
    <row r="6" spans="1:20" ht="24" outlineLevel="2">
      <c r="A6" s="164" t="s">
        <v>927</v>
      </c>
      <c r="B6" s="164" t="s">
        <v>671</v>
      </c>
      <c r="C6" s="165" t="s">
        <v>934</v>
      </c>
      <c r="D6" s="165" t="s">
        <v>935</v>
      </c>
      <c r="E6" s="166" t="s">
        <v>936</v>
      </c>
      <c r="F6" s="166" t="s">
        <v>936</v>
      </c>
      <c r="G6" s="165" t="s">
        <v>119</v>
      </c>
      <c r="H6" s="167">
        <v>313910.02</v>
      </c>
      <c r="I6" s="180"/>
      <c r="J6" s="180">
        <v>0.31391002</v>
      </c>
      <c r="K6" s="180"/>
      <c r="L6" s="180"/>
      <c r="M6" s="180">
        <v>25.599353147</v>
      </c>
      <c r="N6" s="180"/>
      <c r="O6" s="180">
        <v>0</v>
      </c>
      <c r="P6" s="164" t="s">
        <v>1022</v>
      </c>
      <c r="Q6" s="7" t="s">
        <v>1175</v>
      </c>
      <c r="R6" s="7" t="s">
        <v>1175</v>
      </c>
      <c r="S6" s="7" t="s">
        <v>1097</v>
      </c>
      <c r="T6" s="7" t="s">
        <v>182</v>
      </c>
    </row>
    <row r="7" spans="1:20" ht="24" outlineLevel="2">
      <c r="A7" s="164" t="s">
        <v>927</v>
      </c>
      <c r="B7" s="164" t="s">
        <v>671</v>
      </c>
      <c r="C7" s="165" t="s">
        <v>937</v>
      </c>
      <c r="D7" s="165" t="s">
        <v>938</v>
      </c>
      <c r="E7" s="166" t="s">
        <v>545</v>
      </c>
      <c r="F7" s="166" t="s">
        <v>545</v>
      </c>
      <c r="G7" s="165" t="s">
        <v>119</v>
      </c>
      <c r="H7" s="167">
        <v>170296.7</v>
      </c>
      <c r="I7" s="180"/>
      <c r="J7" s="180">
        <v>0.17029670000000002</v>
      </c>
      <c r="K7" s="180"/>
      <c r="L7" s="180"/>
      <c r="M7" s="180">
        <v>13.415125434</v>
      </c>
      <c r="N7" s="180"/>
      <c r="O7" s="180">
        <v>0</v>
      </c>
      <c r="P7" s="164" t="s">
        <v>1022</v>
      </c>
      <c r="Q7" s="7" t="s">
        <v>1175</v>
      </c>
      <c r="R7" s="7" t="s">
        <v>1175</v>
      </c>
      <c r="S7" s="7" t="s">
        <v>1097</v>
      </c>
      <c r="T7" s="7" t="s">
        <v>182</v>
      </c>
    </row>
    <row r="8" spans="1:20" ht="24" outlineLevel="2">
      <c r="A8" s="164" t="s">
        <v>927</v>
      </c>
      <c r="B8" s="164" t="s">
        <v>671</v>
      </c>
      <c r="C8" s="165" t="s">
        <v>939</v>
      </c>
      <c r="D8" s="165" t="s">
        <v>940</v>
      </c>
      <c r="E8" s="166" t="s">
        <v>156</v>
      </c>
      <c r="F8" s="166" t="s">
        <v>156</v>
      </c>
      <c r="G8" s="165" t="s">
        <v>119</v>
      </c>
      <c r="H8" s="167">
        <v>141312.5</v>
      </c>
      <c r="I8" s="180"/>
      <c r="J8" s="180">
        <v>0.1413125</v>
      </c>
      <c r="K8" s="180"/>
      <c r="L8" s="180"/>
      <c r="M8" s="180">
        <v>11.199012546</v>
      </c>
      <c r="N8" s="180"/>
      <c r="O8" s="180">
        <v>0</v>
      </c>
      <c r="P8" s="164" t="s">
        <v>1022</v>
      </c>
      <c r="Q8" s="7" t="s">
        <v>1175</v>
      </c>
      <c r="R8" s="7" t="s">
        <v>1175</v>
      </c>
      <c r="S8" s="7" t="s">
        <v>1097</v>
      </c>
      <c r="T8" s="7" t="s">
        <v>182</v>
      </c>
    </row>
    <row r="9" spans="1:20" ht="24" outlineLevel="2">
      <c r="A9" s="164" t="s">
        <v>927</v>
      </c>
      <c r="B9" s="164" t="s">
        <v>671</v>
      </c>
      <c r="C9" s="165" t="s">
        <v>941</v>
      </c>
      <c r="D9" s="165" t="s">
        <v>942</v>
      </c>
      <c r="E9" s="166" t="s">
        <v>943</v>
      </c>
      <c r="F9" s="166" t="s">
        <v>943</v>
      </c>
      <c r="G9" s="165" t="s">
        <v>119</v>
      </c>
      <c r="H9" s="167">
        <v>121882.36</v>
      </c>
      <c r="I9" s="180"/>
      <c r="J9" s="180">
        <v>0.12188236</v>
      </c>
      <c r="K9" s="180"/>
      <c r="L9" s="180"/>
      <c r="M9" s="180">
        <v>9.622615709000002</v>
      </c>
      <c r="N9" s="180"/>
      <c r="O9" s="180">
        <v>0</v>
      </c>
      <c r="P9" s="164" t="s">
        <v>1022</v>
      </c>
      <c r="Q9" s="7" t="s">
        <v>1175</v>
      </c>
      <c r="R9" s="7" t="s">
        <v>1175</v>
      </c>
      <c r="S9" s="7" t="s">
        <v>1097</v>
      </c>
      <c r="T9" s="7" t="s">
        <v>182</v>
      </c>
    </row>
    <row r="10" spans="1:20" ht="24" outlineLevel="2">
      <c r="A10" s="164" t="s">
        <v>927</v>
      </c>
      <c r="B10" s="164" t="s">
        <v>671</v>
      </c>
      <c r="C10" s="165" t="s">
        <v>944</v>
      </c>
      <c r="D10" s="165" t="s">
        <v>945</v>
      </c>
      <c r="E10" s="166" t="s">
        <v>554</v>
      </c>
      <c r="F10" s="166" t="s">
        <v>554</v>
      </c>
      <c r="G10" s="165" t="s">
        <v>119</v>
      </c>
      <c r="H10" s="167">
        <v>262329.11</v>
      </c>
      <c r="I10" s="180"/>
      <c r="J10" s="180">
        <v>0.26232911</v>
      </c>
      <c r="K10" s="180"/>
      <c r="L10" s="180"/>
      <c r="M10" s="180">
        <v>20.966653692</v>
      </c>
      <c r="N10" s="180"/>
      <c r="O10" s="180">
        <v>0</v>
      </c>
      <c r="P10" s="164" t="s">
        <v>1022</v>
      </c>
      <c r="Q10" s="7" t="s">
        <v>1175</v>
      </c>
      <c r="R10" s="7" t="s">
        <v>1175</v>
      </c>
      <c r="S10" s="7" t="s">
        <v>1097</v>
      </c>
      <c r="T10" s="7" t="s">
        <v>182</v>
      </c>
    </row>
    <row r="11" spans="1:20" ht="24" outlineLevel="2">
      <c r="A11" s="164" t="s">
        <v>927</v>
      </c>
      <c r="B11" s="164" t="s">
        <v>671</v>
      </c>
      <c r="C11" s="165" t="s">
        <v>946</v>
      </c>
      <c r="D11" s="165" t="s">
        <v>947</v>
      </c>
      <c r="E11" s="166" t="s">
        <v>567</v>
      </c>
      <c r="F11" s="166" t="s">
        <v>567</v>
      </c>
      <c r="G11" s="165" t="s">
        <v>119</v>
      </c>
      <c r="H11" s="167">
        <v>364377.46</v>
      </c>
      <c r="I11" s="180"/>
      <c r="J11" s="180">
        <v>0.36437746000000004</v>
      </c>
      <c r="K11" s="180"/>
      <c r="L11" s="180"/>
      <c r="M11" s="180">
        <v>29.314168534</v>
      </c>
      <c r="N11" s="180"/>
      <c r="O11" s="180">
        <v>0</v>
      </c>
      <c r="P11" s="164" t="s">
        <v>1022</v>
      </c>
      <c r="Q11" s="7" t="s">
        <v>1175</v>
      </c>
      <c r="R11" s="7" t="s">
        <v>1175</v>
      </c>
      <c r="S11" s="7" t="s">
        <v>1097</v>
      </c>
      <c r="T11" s="7" t="s">
        <v>182</v>
      </c>
    </row>
    <row r="12" spans="1:20" ht="24" outlineLevel="2">
      <c r="A12" s="164" t="s">
        <v>927</v>
      </c>
      <c r="B12" s="164" t="s">
        <v>671</v>
      </c>
      <c r="C12" s="165" t="s">
        <v>1098</v>
      </c>
      <c r="D12" s="165" t="s">
        <v>1099</v>
      </c>
      <c r="E12" s="166" t="s">
        <v>386</v>
      </c>
      <c r="F12" s="166" t="s">
        <v>386</v>
      </c>
      <c r="G12" s="165" t="s">
        <v>119</v>
      </c>
      <c r="H12" s="167">
        <v>18109</v>
      </c>
      <c r="I12" s="180"/>
      <c r="J12" s="180">
        <v>0.018109</v>
      </c>
      <c r="K12" s="180"/>
      <c r="L12" s="180"/>
      <c r="M12" s="180">
        <v>1.457321696</v>
      </c>
      <c r="N12" s="180"/>
      <c r="O12" s="180">
        <v>0</v>
      </c>
      <c r="P12" s="164" t="s">
        <v>1022</v>
      </c>
      <c r="Q12" s="7" t="s">
        <v>1175</v>
      </c>
      <c r="R12" s="7" t="s">
        <v>1175</v>
      </c>
      <c r="S12" s="7" t="s">
        <v>1097</v>
      </c>
      <c r="T12" s="7" t="s">
        <v>182</v>
      </c>
    </row>
    <row r="13" spans="1:20" ht="24" outlineLevel="2">
      <c r="A13" s="164" t="s">
        <v>927</v>
      </c>
      <c r="B13" s="164" t="s">
        <v>671</v>
      </c>
      <c r="C13" s="165" t="s">
        <v>1100</v>
      </c>
      <c r="D13" s="165" t="s">
        <v>1101</v>
      </c>
      <c r="E13" s="166" t="s">
        <v>31</v>
      </c>
      <c r="F13" s="166" t="s">
        <v>31</v>
      </c>
      <c r="G13" s="165" t="s">
        <v>119</v>
      </c>
      <c r="H13" s="167">
        <v>112652.27</v>
      </c>
      <c r="I13" s="180"/>
      <c r="J13" s="180">
        <v>0.11265227</v>
      </c>
      <c r="K13" s="180"/>
      <c r="L13" s="180"/>
      <c r="M13" s="180">
        <v>9.12483314</v>
      </c>
      <c r="N13" s="180"/>
      <c r="O13" s="180">
        <v>0</v>
      </c>
      <c r="P13" s="164" t="s">
        <v>1022</v>
      </c>
      <c r="Q13" s="7" t="s">
        <v>1175</v>
      </c>
      <c r="R13" s="7" t="s">
        <v>1175</v>
      </c>
      <c r="S13" s="7" t="s">
        <v>1097</v>
      </c>
      <c r="T13" s="7" t="s">
        <v>182</v>
      </c>
    </row>
    <row r="14" spans="1:20" ht="24" outlineLevel="2">
      <c r="A14" s="164" t="s">
        <v>927</v>
      </c>
      <c r="B14" s="164" t="s">
        <v>671</v>
      </c>
      <c r="C14" s="165" t="s">
        <v>32</v>
      </c>
      <c r="D14" s="165" t="s">
        <v>33</v>
      </c>
      <c r="E14" s="166" t="s">
        <v>135</v>
      </c>
      <c r="F14" s="166" t="s">
        <v>135</v>
      </c>
      <c r="G14" s="165" t="s">
        <v>119</v>
      </c>
      <c r="H14" s="167">
        <v>277502.97</v>
      </c>
      <c r="I14" s="180"/>
      <c r="J14" s="180">
        <v>0.27750296999999996</v>
      </c>
      <c r="K14" s="180"/>
      <c r="L14" s="180"/>
      <c r="M14" s="180">
        <v>22.599838913</v>
      </c>
      <c r="N14" s="180"/>
      <c r="O14" s="180">
        <v>0</v>
      </c>
      <c r="P14" s="164" t="s">
        <v>1022</v>
      </c>
      <c r="Q14" s="7" t="s">
        <v>1175</v>
      </c>
      <c r="R14" s="7" t="s">
        <v>1175</v>
      </c>
      <c r="S14" s="7" t="s">
        <v>1097</v>
      </c>
      <c r="T14" s="7" t="s">
        <v>182</v>
      </c>
    </row>
    <row r="15" spans="1:20" ht="12.75" outlineLevel="1">
      <c r="A15" s="164"/>
      <c r="B15" s="164"/>
      <c r="C15" s="165"/>
      <c r="D15" s="165"/>
      <c r="E15" s="166"/>
      <c r="F15" s="166"/>
      <c r="G15" s="165"/>
      <c r="H15" s="167"/>
      <c r="I15" s="180"/>
      <c r="J15" s="180">
        <f>SUBTOTAL(9,J2:J14)</f>
        <v>2.20246237</v>
      </c>
      <c r="K15" s="180"/>
      <c r="L15" s="180"/>
      <c r="M15" s="180">
        <f>SUBTOTAL(9,M2:M14)</f>
        <v>174.29090719600003</v>
      </c>
      <c r="N15" s="180"/>
      <c r="O15" s="180"/>
      <c r="P15" s="164"/>
      <c r="Q15" s="7"/>
      <c r="R15" s="380" t="s">
        <v>1186</v>
      </c>
      <c r="S15" s="7"/>
      <c r="T15" s="7"/>
    </row>
    <row r="16" spans="1:20" ht="12.75" outlineLevel="2">
      <c r="A16" s="164" t="s">
        <v>180</v>
      </c>
      <c r="B16" s="164" t="s">
        <v>120</v>
      </c>
      <c r="C16" s="165" t="s">
        <v>188</v>
      </c>
      <c r="D16" s="164" t="s">
        <v>189</v>
      </c>
      <c r="E16" s="166" t="s">
        <v>190</v>
      </c>
      <c r="F16" s="166" t="s">
        <v>156</v>
      </c>
      <c r="G16" s="164" t="s">
        <v>177</v>
      </c>
      <c r="H16" s="167">
        <v>40065000</v>
      </c>
      <c r="I16" s="180">
        <v>26.280312746</v>
      </c>
      <c r="J16" s="180">
        <v>8.66297212</v>
      </c>
      <c r="K16" s="180">
        <v>16.529949486</v>
      </c>
      <c r="L16" s="180">
        <v>1789.68903124</v>
      </c>
      <c r="M16" s="180">
        <v>666.29773686</v>
      </c>
      <c r="N16" s="180">
        <v>1346.1989096329999</v>
      </c>
      <c r="O16" s="180">
        <v>10.64916242</v>
      </c>
      <c r="P16" s="164" t="s">
        <v>1023</v>
      </c>
      <c r="Q16" s="7" t="s">
        <v>1024</v>
      </c>
      <c r="R16" s="7" t="s">
        <v>191</v>
      </c>
      <c r="S16" s="7" t="s">
        <v>1064</v>
      </c>
      <c r="T16" s="7" t="s">
        <v>182</v>
      </c>
    </row>
    <row r="17" spans="1:20" ht="12.75" outlineLevel="2">
      <c r="A17" s="164" t="s">
        <v>180</v>
      </c>
      <c r="B17" s="164" t="s">
        <v>120</v>
      </c>
      <c r="C17" s="165" t="s">
        <v>266</v>
      </c>
      <c r="D17" s="164" t="s">
        <v>267</v>
      </c>
      <c r="E17" s="166" t="s">
        <v>253</v>
      </c>
      <c r="F17" s="166" t="s">
        <v>268</v>
      </c>
      <c r="G17" s="164" t="s">
        <v>177</v>
      </c>
      <c r="H17" s="167">
        <v>27207000</v>
      </c>
      <c r="I17" s="180">
        <v>34.042853619000006</v>
      </c>
      <c r="J17" s="180">
        <v>3.69205156</v>
      </c>
      <c r="K17" s="180">
        <v>28.826093722</v>
      </c>
      <c r="L17" s="180">
        <v>2318.3179859039997</v>
      </c>
      <c r="M17" s="180">
        <v>286.04427199</v>
      </c>
      <c r="N17" s="180">
        <v>2347.596764875</v>
      </c>
      <c r="O17" s="180">
        <v>18.57076177</v>
      </c>
      <c r="P17" s="164" t="s">
        <v>1023</v>
      </c>
      <c r="Q17" s="7" t="s">
        <v>1024</v>
      </c>
      <c r="R17" s="7" t="s">
        <v>191</v>
      </c>
      <c r="S17" s="7" t="s">
        <v>340</v>
      </c>
      <c r="T17" s="7" t="s">
        <v>182</v>
      </c>
    </row>
    <row r="18" spans="1:20" ht="24" outlineLevel="2">
      <c r="A18" s="164" t="s">
        <v>180</v>
      </c>
      <c r="B18" s="164" t="s">
        <v>120</v>
      </c>
      <c r="C18" s="165" t="s">
        <v>279</v>
      </c>
      <c r="D18" s="164" t="s">
        <v>280</v>
      </c>
      <c r="E18" s="166" t="s">
        <v>281</v>
      </c>
      <c r="F18" s="166" t="s">
        <v>282</v>
      </c>
      <c r="G18" s="164" t="s">
        <v>177</v>
      </c>
      <c r="H18" s="167">
        <v>20164789.04</v>
      </c>
      <c r="I18" s="180">
        <v>27.150033531</v>
      </c>
      <c r="J18" s="180">
        <v>2.11131476</v>
      </c>
      <c r="K18" s="180">
        <v>23.808823239</v>
      </c>
      <c r="L18" s="180">
        <v>1848.917007889</v>
      </c>
      <c r="M18" s="180">
        <v>165.06285099000002</v>
      </c>
      <c r="N18" s="180">
        <v>1938.990310273</v>
      </c>
      <c r="O18" s="180">
        <v>15.33846343</v>
      </c>
      <c r="P18" s="164" t="s">
        <v>1023</v>
      </c>
      <c r="Q18" s="7" t="s">
        <v>1024</v>
      </c>
      <c r="R18" s="7" t="s">
        <v>191</v>
      </c>
      <c r="S18" s="7" t="s">
        <v>283</v>
      </c>
      <c r="T18" s="7" t="s">
        <v>182</v>
      </c>
    </row>
    <row r="19" spans="1:20" ht="12.75" outlineLevel="2">
      <c r="A19" s="164" t="s">
        <v>180</v>
      </c>
      <c r="B19" s="164" t="s">
        <v>120</v>
      </c>
      <c r="C19" s="165" t="s">
        <v>337</v>
      </c>
      <c r="D19" s="164" t="s">
        <v>338</v>
      </c>
      <c r="E19" s="166" t="s">
        <v>48</v>
      </c>
      <c r="F19" s="166" t="s">
        <v>339</v>
      </c>
      <c r="G19" s="164" t="s">
        <v>199</v>
      </c>
      <c r="H19" s="167">
        <v>25637827000</v>
      </c>
      <c r="I19" s="180">
        <v>236.85149976699998</v>
      </c>
      <c r="J19" s="180">
        <v>1.646</v>
      </c>
      <c r="K19" s="180">
        <v>264.358691648</v>
      </c>
      <c r="L19" s="180">
        <v>16129.584730114</v>
      </c>
      <c r="M19" s="180">
        <v>132.70325320999999</v>
      </c>
      <c r="N19" s="180">
        <v>21529.369024502</v>
      </c>
      <c r="O19" s="180">
        <v>25370.503619</v>
      </c>
      <c r="P19" s="164" t="s">
        <v>1023</v>
      </c>
      <c r="Q19" s="7" t="s">
        <v>1024</v>
      </c>
      <c r="R19" s="7" t="s">
        <v>191</v>
      </c>
      <c r="S19" s="7" t="s">
        <v>340</v>
      </c>
      <c r="T19" s="7" t="s">
        <v>182</v>
      </c>
    </row>
    <row r="20" spans="1:20" ht="12.75" outlineLevel="2">
      <c r="A20" s="164" t="s">
        <v>180</v>
      </c>
      <c r="B20" s="164" t="s">
        <v>120</v>
      </c>
      <c r="C20" s="165" t="s">
        <v>341</v>
      </c>
      <c r="D20" s="164" t="s">
        <v>342</v>
      </c>
      <c r="E20" s="166" t="s">
        <v>48</v>
      </c>
      <c r="F20" s="166" t="s">
        <v>339</v>
      </c>
      <c r="G20" s="164" t="s">
        <v>177</v>
      </c>
      <c r="H20" s="167">
        <v>6743000</v>
      </c>
      <c r="I20" s="180">
        <v>10.965062057</v>
      </c>
      <c r="J20" s="180">
        <v>0.45977084999999995</v>
      </c>
      <c r="K20" s="180">
        <v>10.005674642</v>
      </c>
      <c r="L20" s="180">
        <v>746.72061477</v>
      </c>
      <c r="M20" s="180">
        <v>37.24143571</v>
      </c>
      <c r="N20" s="180">
        <v>814.862036022</v>
      </c>
      <c r="O20" s="180">
        <v>6.446</v>
      </c>
      <c r="P20" s="164" t="s">
        <v>1023</v>
      </c>
      <c r="Q20" s="7" t="s">
        <v>1024</v>
      </c>
      <c r="R20" s="7" t="s">
        <v>191</v>
      </c>
      <c r="S20" s="7" t="s">
        <v>340</v>
      </c>
      <c r="T20" s="7" t="s">
        <v>182</v>
      </c>
    </row>
    <row r="21" spans="1:20" ht="24" outlineLevel="2">
      <c r="A21" s="164" t="s">
        <v>677</v>
      </c>
      <c r="B21" s="164" t="s">
        <v>671</v>
      </c>
      <c r="C21" s="165" t="s">
        <v>681</v>
      </c>
      <c r="D21" s="165" t="s">
        <v>682</v>
      </c>
      <c r="E21" s="166" t="s">
        <v>461</v>
      </c>
      <c r="F21" s="166" t="s">
        <v>156</v>
      </c>
      <c r="G21" s="165" t="s">
        <v>680</v>
      </c>
      <c r="H21" s="167">
        <v>231452</v>
      </c>
      <c r="I21" s="180">
        <v>0.12600223600000002</v>
      </c>
      <c r="J21" s="180"/>
      <c r="K21" s="180">
        <v>0.106731382</v>
      </c>
      <c r="L21" s="180">
        <v>8.580750978</v>
      </c>
      <c r="M21" s="180"/>
      <c r="N21" s="180">
        <v>8.692202644</v>
      </c>
      <c r="O21" s="180">
        <v>0.13127284</v>
      </c>
      <c r="P21" s="164" t="s">
        <v>1023</v>
      </c>
      <c r="Q21" s="7" t="s">
        <v>1024</v>
      </c>
      <c r="R21" s="7" t="s">
        <v>191</v>
      </c>
      <c r="S21" s="7" t="s">
        <v>283</v>
      </c>
      <c r="T21" s="7" t="s">
        <v>137</v>
      </c>
    </row>
    <row r="22" spans="1:20" ht="24" outlineLevel="2">
      <c r="A22" s="164" t="s">
        <v>677</v>
      </c>
      <c r="B22" s="164" t="s">
        <v>671</v>
      </c>
      <c r="C22" s="165" t="s">
        <v>678</v>
      </c>
      <c r="D22" s="165" t="s">
        <v>679</v>
      </c>
      <c r="E22" s="166" t="s">
        <v>57</v>
      </c>
      <c r="F22" s="166" t="s">
        <v>393</v>
      </c>
      <c r="G22" s="165" t="s">
        <v>680</v>
      </c>
      <c r="H22" s="167">
        <v>1000000</v>
      </c>
      <c r="I22" s="180">
        <v>0.9598500019999999</v>
      </c>
      <c r="J22" s="180">
        <v>0.20266107800000002</v>
      </c>
      <c r="K22" s="180">
        <v>0.5782127020000001</v>
      </c>
      <c r="L22" s="180">
        <v>65.365775416</v>
      </c>
      <c r="M22" s="180">
        <v>16.309149346</v>
      </c>
      <c r="N22" s="180">
        <v>47.089636311</v>
      </c>
      <c r="O22" s="180">
        <v>0.711165</v>
      </c>
      <c r="P22" s="164" t="s">
        <v>1023</v>
      </c>
      <c r="Q22" s="7" t="s">
        <v>1024</v>
      </c>
      <c r="R22" s="21" t="s">
        <v>191</v>
      </c>
      <c r="S22" s="21" t="s">
        <v>283</v>
      </c>
      <c r="T22" s="7" t="s">
        <v>137</v>
      </c>
    </row>
    <row r="23" spans="1:20" ht="24" outlineLevel="2">
      <c r="A23" s="164" t="s">
        <v>677</v>
      </c>
      <c r="B23" s="164" t="s">
        <v>671</v>
      </c>
      <c r="C23" s="165" t="s">
        <v>683</v>
      </c>
      <c r="D23" s="165" t="s">
        <v>684</v>
      </c>
      <c r="E23" s="166" t="s">
        <v>685</v>
      </c>
      <c r="F23" s="166" t="s">
        <v>375</v>
      </c>
      <c r="G23" s="165" t="s">
        <v>680</v>
      </c>
      <c r="H23" s="167">
        <v>157148</v>
      </c>
      <c r="I23" s="180">
        <v>0.14671958999999998</v>
      </c>
      <c r="J23" s="180"/>
      <c r="K23" s="180">
        <v>0.124280213</v>
      </c>
      <c r="L23" s="180">
        <v>9.991602606</v>
      </c>
      <c r="M23" s="180"/>
      <c r="N23" s="180">
        <v>10.121379214</v>
      </c>
      <c r="O23" s="180">
        <v>0.15285679000000002</v>
      </c>
      <c r="P23" s="164" t="s">
        <v>1023</v>
      </c>
      <c r="Q23" s="7" t="s">
        <v>1024</v>
      </c>
      <c r="R23" s="7" t="s">
        <v>191</v>
      </c>
      <c r="S23" s="7" t="s">
        <v>283</v>
      </c>
      <c r="T23" s="7" t="s">
        <v>137</v>
      </c>
    </row>
    <row r="24" spans="1:20" ht="24" outlineLevel="2">
      <c r="A24" s="164" t="s">
        <v>677</v>
      </c>
      <c r="B24" s="164" t="s">
        <v>671</v>
      </c>
      <c r="C24" s="165" t="s">
        <v>686</v>
      </c>
      <c r="D24" s="165" t="s">
        <v>687</v>
      </c>
      <c r="E24" s="166" t="s">
        <v>688</v>
      </c>
      <c r="F24" s="166" t="s">
        <v>123</v>
      </c>
      <c r="G24" s="165" t="s">
        <v>680</v>
      </c>
      <c r="H24" s="167">
        <v>81575</v>
      </c>
      <c r="I24" s="180">
        <v>0.039579424</v>
      </c>
      <c r="J24" s="180"/>
      <c r="K24" s="180">
        <v>0.033526125</v>
      </c>
      <c r="L24" s="180">
        <v>2.6953584029999997</v>
      </c>
      <c r="M24" s="180"/>
      <c r="N24" s="180">
        <v>2.7303672480000003</v>
      </c>
      <c r="O24" s="180">
        <v>0.04123501</v>
      </c>
      <c r="P24" s="164" t="s">
        <v>1023</v>
      </c>
      <c r="Q24" s="7" t="s">
        <v>1024</v>
      </c>
      <c r="R24" s="7" t="s">
        <v>191</v>
      </c>
      <c r="S24" s="7" t="s">
        <v>283</v>
      </c>
      <c r="T24" s="7" t="s">
        <v>137</v>
      </c>
    </row>
    <row r="25" spans="1:20" ht="24" outlineLevel="2">
      <c r="A25" s="164" t="s">
        <v>711</v>
      </c>
      <c r="B25" s="164" t="s">
        <v>671</v>
      </c>
      <c r="C25" s="165">
        <v>11705</v>
      </c>
      <c r="D25" s="165" t="s">
        <v>712</v>
      </c>
      <c r="E25" s="166" t="s">
        <v>713</v>
      </c>
      <c r="F25" s="166" t="s">
        <v>175</v>
      </c>
      <c r="G25" s="165" t="s">
        <v>147</v>
      </c>
      <c r="H25" s="167">
        <v>22900000</v>
      </c>
      <c r="I25" s="180">
        <v>26.029165717999998</v>
      </c>
      <c r="J25" s="180">
        <v>2.791544548</v>
      </c>
      <c r="K25" s="180">
        <v>20.515217743999997</v>
      </c>
      <c r="L25" s="180">
        <v>1772.5859212090002</v>
      </c>
      <c r="M25" s="180">
        <v>221.153612431</v>
      </c>
      <c r="N25" s="180">
        <v>1670.7591139949998</v>
      </c>
      <c r="O25" s="180">
        <v>14.526104779999999</v>
      </c>
      <c r="P25" s="164" t="s">
        <v>1023</v>
      </c>
      <c r="Q25" s="7" t="s">
        <v>1024</v>
      </c>
      <c r="R25" s="7" t="s">
        <v>191</v>
      </c>
      <c r="S25" s="7" t="s">
        <v>283</v>
      </c>
      <c r="T25" s="7" t="s">
        <v>182</v>
      </c>
    </row>
    <row r="26" spans="1:20" ht="12.75" outlineLevel="2">
      <c r="A26" s="164" t="s">
        <v>422</v>
      </c>
      <c r="B26" s="164" t="s">
        <v>120</v>
      </c>
      <c r="C26" s="165" t="s">
        <v>498</v>
      </c>
      <c r="D26" s="164" t="s">
        <v>499</v>
      </c>
      <c r="E26" s="166" t="s">
        <v>500</v>
      </c>
      <c r="F26" s="166" t="s">
        <v>346</v>
      </c>
      <c r="G26" s="164" t="s">
        <v>177</v>
      </c>
      <c r="H26" s="167">
        <v>15800000</v>
      </c>
      <c r="I26" s="180"/>
      <c r="J26" s="180">
        <v>1.92462117</v>
      </c>
      <c r="K26" s="180">
        <v>22.533733249</v>
      </c>
      <c r="L26" s="180"/>
      <c r="M26" s="180">
        <v>151.56632994999998</v>
      </c>
      <c r="N26" s="180">
        <v>1835.146995125</v>
      </c>
      <c r="O26" s="180">
        <v>14.51700657</v>
      </c>
      <c r="P26" s="164" t="s">
        <v>1023</v>
      </c>
      <c r="Q26" s="7" t="s">
        <v>1024</v>
      </c>
      <c r="R26" s="7" t="s">
        <v>191</v>
      </c>
      <c r="S26" s="7" t="s">
        <v>261</v>
      </c>
      <c r="T26" s="7" t="s">
        <v>182</v>
      </c>
    </row>
    <row r="27" spans="1:20" ht="12.75" outlineLevel="2">
      <c r="A27" s="164" t="s">
        <v>422</v>
      </c>
      <c r="B27" s="164" t="s">
        <v>120</v>
      </c>
      <c r="C27" s="165" t="s">
        <v>50</v>
      </c>
      <c r="D27" s="164" t="s">
        <v>51</v>
      </c>
      <c r="E27" s="166" t="s">
        <v>52</v>
      </c>
      <c r="F27" s="166" t="s">
        <v>224</v>
      </c>
      <c r="G27" s="164" t="s">
        <v>119</v>
      </c>
      <c r="H27" s="167">
        <v>607000</v>
      </c>
      <c r="I27" s="180">
        <v>0.05215503</v>
      </c>
      <c r="J27" s="180">
        <v>0</v>
      </c>
      <c r="K27" s="180">
        <v>0.05215503</v>
      </c>
      <c r="L27" s="180">
        <v>3.551757014</v>
      </c>
      <c r="M27" s="180">
        <v>0</v>
      </c>
      <c r="N27" s="180">
        <v>4.247505086</v>
      </c>
      <c r="O27" s="180">
        <v>0.05215503</v>
      </c>
      <c r="P27" s="164" t="s">
        <v>1023</v>
      </c>
      <c r="Q27" s="7" t="s">
        <v>1024</v>
      </c>
      <c r="R27" s="7" t="s">
        <v>191</v>
      </c>
      <c r="S27" s="7" t="s">
        <v>261</v>
      </c>
      <c r="T27" s="7" t="s">
        <v>182</v>
      </c>
    </row>
    <row r="28" spans="1:20" ht="12.75" outlineLevel="2">
      <c r="A28" s="164" t="s">
        <v>512</v>
      </c>
      <c r="B28" s="164" t="s">
        <v>120</v>
      </c>
      <c r="C28" s="165" t="s">
        <v>520</v>
      </c>
      <c r="D28" s="164" t="s">
        <v>521</v>
      </c>
      <c r="E28" s="166" t="s">
        <v>522</v>
      </c>
      <c r="F28" s="166" t="s">
        <v>523</v>
      </c>
      <c r="G28" s="164" t="s">
        <v>177</v>
      </c>
      <c r="H28" s="167">
        <v>5650000</v>
      </c>
      <c r="I28" s="180">
        <v>5.540259111999999</v>
      </c>
      <c r="J28" s="180">
        <v>0.9485</v>
      </c>
      <c r="K28" s="180">
        <v>4.329957145</v>
      </c>
      <c r="L28" s="180">
        <v>377.291589321</v>
      </c>
      <c r="M28" s="180">
        <v>74.10209345999999</v>
      </c>
      <c r="N28" s="180">
        <v>352.631663653</v>
      </c>
      <c r="O28" s="180">
        <v>2.78950743</v>
      </c>
      <c r="P28" s="164" t="s">
        <v>1023</v>
      </c>
      <c r="Q28" s="7" t="s">
        <v>1024</v>
      </c>
      <c r="R28" s="7" t="s">
        <v>191</v>
      </c>
      <c r="S28" s="7" t="s">
        <v>283</v>
      </c>
      <c r="T28" s="7" t="s">
        <v>182</v>
      </c>
    </row>
    <row r="29" spans="1:20" ht="12.75" outlineLevel="2">
      <c r="A29" s="164" t="s">
        <v>555</v>
      </c>
      <c r="B29" s="164" t="s">
        <v>120</v>
      </c>
      <c r="C29" s="165" t="s">
        <v>561</v>
      </c>
      <c r="D29" s="164" t="s">
        <v>562</v>
      </c>
      <c r="E29" s="166" t="s">
        <v>563</v>
      </c>
      <c r="F29" s="166" t="s">
        <v>224</v>
      </c>
      <c r="G29" s="164" t="s">
        <v>177</v>
      </c>
      <c r="H29" s="167">
        <v>11150000</v>
      </c>
      <c r="I29" s="180">
        <v>0.8105247680000001</v>
      </c>
      <c r="J29" s="180">
        <v>0</v>
      </c>
      <c r="K29" s="180">
        <v>0.773685454</v>
      </c>
      <c r="L29" s="180">
        <v>55.1967285</v>
      </c>
      <c r="M29" s="180">
        <v>0</v>
      </c>
      <c r="N29" s="180">
        <v>63.008935146</v>
      </c>
      <c r="O29" s="180">
        <v>0.4984348</v>
      </c>
      <c r="P29" s="164" t="s">
        <v>1023</v>
      </c>
      <c r="Q29" s="7" t="s">
        <v>1024</v>
      </c>
      <c r="R29" s="7" t="s">
        <v>191</v>
      </c>
      <c r="S29" s="7" t="s">
        <v>340</v>
      </c>
      <c r="T29" s="7" t="s">
        <v>182</v>
      </c>
    </row>
    <row r="30" spans="1:20" ht="12.75" outlineLevel="2">
      <c r="A30" s="164" t="s">
        <v>555</v>
      </c>
      <c r="B30" s="164" t="s">
        <v>120</v>
      </c>
      <c r="C30" s="165" t="s">
        <v>568</v>
      </c>
      <c r="D30" s="164" t="s">
        <v>569</v>
      </c>
      <c r="E30" s="166" t="s">
        <v>570</v>
      </c>
      <c r="F30" s="166" t="s">
        <v>123</v>
      </c>
      <c r="G30" s="164" t="s">
        <v>177</v>
      </c>
      <c r="H30" s="167">
        <v>11150000</v>
      </c>
      <c r="I30" s="180">
        <v>10.160321630999999</v>
      </c>
      <c r="J30" s="180">
        <v>1.1586078100000001</v>
      </c>
      <c r="K30" s="180">
        <v>8.557880422</v>
      </c>
      <c r="L30" s="180">
        <v>691.917799942</v>
      </c>
      <c r="M30" s="180">
        <v>85.30454504000001</v>
      </c>
      <c r="N30" s="180">
        <v>696.953690157</v>
      </c>
      <c r="O30" s="180">
        <v>5.51328113</v>
      </c>
      <c r="P30" s="164" t="s">
        <v>1023</v>
      </c>
      <c r="Q30" s="7" t="s">
        <v>1024</v>
      </c>
      <c r="R30" s="7" t="s">
        <v>191</v>
      </c>
      <c r="S30" s="7" t="s">
        <v>1064</v>
      </c>
      <c r="T30" s="7" t="s">
        <v>182</v>
      </c>
    </row>
    <row r="31" spans="1:20" ht="12.75" outlineLevel="2">
      <c r="A31" s="164" t="s">
        <v>604</v>
      </c>
      <c r="B31" s="164" t="s">
        <v>120</v>
      </c>
      <c r="C31" s="165" t="s">
        <v>600</v>
      </c>
      <c r="D31" s="164" t="s">
        <v>601</v>
      </c>
      <c r="E31" s="166" t="s">
        <v>602</v>
      </c>
      <c r="F31" s="166" t="s">
        <v>603</v>
      </c>
      <c r="G31" s="164" t="s">
        <v>199</v>
      </c>
      <c r="H31" s="167">
        <v>11382000000</v>
      </c>
      <c r="I31" s="180">
        <v>105.60890793600001</v>
      </c>
      <c r="J31" s="180">
        <v>8.650345869999999</v>
      </c>
      <c r="K31" s="180">
        <v>109.765642031</v>
      </c>
      <c r="L31" s="180">
        <v>7191.965558512</v>
      </c>
      <c r="M31" s="180">
        <v>695.93087706</v>
      </c>
      <c r="N31" s="180">
        <v>8939.312714681</v>
      </c>
      <c r="O31" s="180">
        <v>10534.208658</v>
      </c>
      <c r="P31" s="164" t="s">
        <v>1023</v>
      </c>
      <c r="Q31" s="7" t="s">
        <v>1024</v>
      </c>
      <c r="R31" s="7" t="s">
        <v>191</v>
      </c>
      <c r="S31" s="7" t="s">
        <v>340</v>
      </c>
      <c r="T31" s="7" t="s">
        <v>137</v>
      </c>
    </row>
    <row r="32" spans="1:20" ht="12.75" outlineLevel="2">
      <c r="A32" s="164" t="s">
        <v>658</v>
      </c>
      <c r="B32" s="164" t="s">
        <v>120</v>
      </c>
      <c r="C32" s="165" t="s">
        <v>662</v>
      </c>
      <c r="D32" s="164" t="s">
        <v>663</v>
      </c>
      <c r="E32" s="166" t="s">
        <v>664</v>
      </c>
      <c r="F32" s="166" t="s">
        <v>135</v>
      </c>
      <c r="G32" s="164" t="s">
        <v>119</v>
      </c>
      <c r="H32" s="167">
        <v>133000000</v>
      </c>
      <c r="I32" s="180">
        <v>53.2716285</v>
      </c>
      <c r="J32" s="180">
        <v>52.4495478</v>
      </c>
      <c r="K32" s="180">
        <v>0.8220807</v>
      </c>
      <c r="L32" s="180">
        <v>3627.7973601430003</v>
      </c>
      <c r="M32" s="180">
        <v>3998.52026369</v>
      </c>
      <c r="N32" s="180">
        <v>66.95024342800001</v>
      </c>
      <c r="O32" s="180">
        <v>0.8220807</v>
      </c>
      <c r="P32" s="164" t="s">
        <v>1020</v>
      </c>
      <c r="Q32" s="7" t="s">
        <v>1082</v>
      </c>
      <c r="R32" s="7" t="s">
        <v>191</v>
      </c>
      <c r="S32" s="7" t="s">
        <v>283</v>
      </c>
      <c r="T32" s="7" t="s">
        <v>137</v>
      </c>
    </row>
    <row r="33" spans="1:20" ht="12.75" outlineLevel="2">
      <c r="A33" s="164" t="s">
        <v>658</v>
      </c>
      <c r="B33" s="164" t="s">
        <v>120</v>
      </c>
      <c r="C33" s="165" t="s">
        <v>665</v>
      </c>
      <c r="D33" s="164" t="s">
        <v>666</v>
      </c>
      <c r="E33" s="166" t="s">
        <v>667</v>
      </c>
      <c r="F33" s="166" t="s">
        <v>668</v>
      </c>
      <c r="G33" s="164" t="s">
        <v>119</v>
      </c>
      <c r="H33" s="167">
        <v>125000000</v>
      </c>
      <c r="I33" s="180"/>
      <c r="J33" s="180">
        <v>122.7774862</v>
      </c>
      <c r="K33" s="180">
        <v>2.2225137999999998</v>
      </c>
      <c r="L33" s="180"/>
      <c r="M33" s="180">
        <v>9896.890734969998</v>
      </c>
      <c r="N33" s="180">
        <v>181.001500136</v>
      </c>
      <c r="O33" s="180">
        <v>2.2225137999999998</v>
      </c>
      <c r="P33" s="164" t="s">
        <v>1020</v>
      </c>
      <c r="Q33" s="7" t="s">
        <v>1082</v>
      </c>
      <c r="R33" s="7" t="s">
        <v>191</v>
      </c>
      <c r="S33" s="7" t="s">
        <v>283</v>
      </c>
      <c r="T33" s="7" t="s">
        <v>137</v>
      </c>
    </row>
    <row r="34" spans="1:20" ht="24" outlineLevel="2">
      <c r="A34" s="164" t="s">
        <v>903</v>
      </c>
      <c r="B34" s="164" t="s">
        <v>671</v>
      </c>
      <c r="C34" s="165" t="s">
        <v>1159</v>
      </c>
      <c r="D34" s="165" t="s">
        <v>1160</v>
      </c>
      <c r="E34" s="166" t="s">
        <v>489</v>
      </c>
      <c r="F34" s="166" t="s">
        <v>123</v>
      </c>
      <c r="G34" s="165" t="s">
        <v>119</v>
      </c>
      <c r="H34" s="167">
        <v>2528000</v>
      </c>
      <c r="I34" s="180">
        <v>2.14407</v>
      </c>
      <c r="J34" s="180"/>
      <c r="K34" s="180">
        <v>2.14407</v>
      </c>
      <c r="L34" s="180">
        <v>146.011145238</v>
      </c>
      <c r="M34" s="180"/>
      <c r="N34" s="180">
        <v>174.61303790099998</v>
      </c>
      <c r="O34" s="180">
        <v>2.14407</v>
      </c>
      <c r="P34" s="164" t="s">
        <v>1023</v>
      </c>
      <c r="Q34" s="7" t="s">
        <v>1024</v>
      </c>
      <c r="R34" s="7" t="s">
        <v>191</v>
      </c>
      <c r="S34" s="7" t="s">
        <v>261</v>
      </c>
      <c r="T34" s="7" t="s">
        <v>182</v>
      </c>
    </row>
    <row r="35" spans="1:20" ht="24" outlineLevel="2">
      <c r="A35" s="164" t="s">
        <v>948</v>
      </c>
      <c r="B35" s="164" t="s">
        <v>671</v>
      </c>
      <c r="C35" s="165" t="s">
        <v>949</v>
      </c>
      <c r="D35" s="165" t="s">
        <v>950</v>
      </c>
      <c r="E35" s="166" t="s">
        <v>381</v>
      </c>
      <c r="F35" s="166" t="s">
        <v>386</v>
      </c>
      <c r="G35" s="165" t="s">
        <v>119</v>
      </c>
      <c r="H35" s="167">
        <v>18000000</v>
      </c>
      <c r="I35" s="180"/>
      <c r="J35" s="180"/>
      <c r="K35" s="180">
        <v>18</v>
      </c>
      <c r="L35" s="180"/>
      <c r="M35" s="180"/>
      <c r="N35" s="180">
        <v>1465.91980776</v>
      </c>
      <c r="O35" s="180">
        <v>18</v>
      </c>
      <c r="P35" s="164" t="s">
        <v>1020</v>
      </c>
      <c r="Q35" s="7" t="s">
        <v>1021</v>
      </c>
      <c r="R35" s="7" t="s">
        <v>191</v>
      </c>
      <c r="S35" s="7" t="s">
        <v>283</v>
      </c>
      <c r="T35" s="7" t="s">
        <v>137</v>
      </c>
    </row>
    <row r="36" spans="1:20" ht="12.75" outlineLevel="1">
      <c r="A36" s="164"/>
      <c r="B36" s="164"/>
      <c r="C36" s="165"/>
      <c r="D36" s="165"/>
      <c r="E36" s="166"/>
      <c r="F36" s="166"/>
      <c r="G36" s="165"/>
      <c r="H36" s="167"/>
      <c r="I36" s="180"/>
      <c r="J36" s="180">
        <f>SUBTOTAL(9,J16:J35)</f>
        <v>207.475423766</v>
      </c>
      <c r="K36" s="180"/>
      <c r="L36" s="180"/>
      <c r="M36" s="180">
        <f>SUBTOTAL(9,M16:M35)</f>
        <v>16427.127154707</v>
      </c>
      <c r="N36" s="180"/>
      <c r="O36" s="180"/>
      <c r="P36" s="164"/>
      <c r="Q36" s="7"/>
      <c r="R36" s="381" t="s">
        <v>1198</v>
      </c>
      <c r="S36" s="7"/>
      <c r="T36" s="7"/>
    </row>
    <row r="37" spans="1:20" ht="24" outlineLevel="2">
      <c r="A37" s="164" t="s">
        <v>180</v>
      </c>
      <c r="B37" s="164" t="s">
        <v>671</v>
      </c>
      <c r="C37" s="165" t="s">
        <v>672</v>
      </c>
      <c r="D37" s="165" t="s">
        <v>673</v>
      </c>
      <c r="E37" s="166" t="s">
        <v>291</v>
      </c>
      <c r="F37" s="166" t="s">
        <v>123</v>
      </c>
      <c r="G37" s="165" t="s">
        <v>119</v>
      </c>
      <c r="H37" s="167">
        <v>5000000</v>
      </c>
      <c r="I37" s="180">
        <v>2.5</v>
      </c>
      <c r="J37" s="180"/>
      <c r="K37" s="180">
        <v>2.5</v>
      </c>
      <c r="L37" s="180">
        <v>170.249974625</v>
      </c>
      <c r="M37" s="180"/>
      <c r="N37" s="180">
        <v>203.59997330000002</v>
      </c>
      <c r="O37" s="180">
        <v>2.5</v>
      </c>
      <c r="P37" s="164" t="s">
        <v>1020</v>
      </c>
      <c r="Q37" s="7" t="s">
        <v>273</v>
      </c>
      <c r="R37" s="7" t="s">
        <v>273</v>
      </c>
      <c r="S37" s="7" t="s">
        <v>261</v>
      </c>
      <c r="T37" s="7" t="s">
        <v>182</v>
      </c>
    </row>
    <row r="38" spans="1:20" ht="24" outlineLevel="2">
      <c r="A38" s="164" t="s">
        <v>180</v>
      </c>
      <c r="B38" s="164" t="s">
        <v>120</v>
      </c>
      <c r="C38" s="165" t="s">
        <v>271</v>
      </c>
      <c r="D38" s="164" t="s">
        <v>272</v>
      </c>
      <c r="E38" s="166" t="s">
        <v>253</v>
      </c>
      <c r="F38" s="166" t="s">
        <v>135</v>
      </c>
      <c r="G38" s="164" t="s">
        <v>199</v>
      </c>
      <c r="H38" s="167">
        <v>7995750000</v>
      </c>
      <c r="I38" s="180">
        <v>14.837856715</v>
      </c>
      <c r="J38" s="180">
        <v>16.67605198</v>
      </c>
      <c r="K38" s="180"/>
      <c r="L38" s="180">
        <v>1010.457891662</v>
      </c>
      <c r="M38" s="180">
        <v>1367.752995</v>
      </c>
      <c r="N38" s="180"/>
      <c r="O38" s="180">
        <v>0</v>
      </c>
      <c r="P38" s="164" t="s">
        <v>1020</v>
      </c>
      <c r="Q38" s="7" t="s">
        <v>273</v>
      </c>
      <c r="R38" s="7" t="s">
        <v>273</v>
      </c>
      <c r="S38" s="7" t="s">
        <v>340</v>
      </c>
      <c r="T38" s="7" t="s">
        <v>182</v>
      </c>
    </row>
    <row r="39" spans="1:20" ht="24" outlineLevel="2">
      <c r="A39" s="164" t="s">
        <v>180</v>
      </c>
      <c r="B39" s="164" t="s">
        <v>120</v>
      </c>
      <c r="C39" s="165" t="s">
        <v>274</v>
      </c>
      <c r="D39" s="164" t="s">
        <v>272</v>
      </c>
      <c r="E39" s="166" t="s">
        <v>253</v>
      </c>
      <c r="F39" s="166" t="s">
        <v>135</v>
      </c>
      <c r="G39" s="164" t="s">
        <v>177</v>
      </c>
      <c r="H39" s="167">
        <v>49770000</v>
      </c>
      <c r="I39" s="180">
        <v>25.468304370000002</v>
      </c>
      <c r="J39" s="180">
        <v>25.468304370000002</v>
      </c>
      <c r="K39" s="180"/>
      <c r="L39" s="180">
        <v>1734.391269094</v>
      </c>
      <c r="M39" s="180">
        <v>2066.57462149</v>
      </c>
      <c r="N39" s="180"/>
      <c r="O39" s="180">
        <v>0</v>
      </c>
      <c r="P39" s="164" t="s">
        <v>1020</v>
      </c>
      <c r="Q39" s="7" t="s">
        <v>273</v>
      </c>
      <c r="R39" s="7" t="s">
        <v>273</v>
      </c>
      <c r="S39" s="7" t="s">
        <v>340</v>
      </c>
      <c r="T39" s="7" t="s">
        <v>182</v>
      </c>
    </row>
    <row r="40" spans="1:20" s="6" customFormat="1" ht="12" outlineLevel="2">
      <c r="A40" s="7" t="s">
        <v>180</v>
      </c>
      <c r="B40" s="7" t="s">
        <v>120</v>
      </c>
      <c r="C40" s="8" t="s">
        <v>289</v>
      </c>
      <c r="D40" s="7" t="s">
        <v>290</v>
      </c>
      <c r="E40" s="9" t="s">
        <v>291</v>
      </c>
      <c r="F40" s="9" t="s">
        <v>123</v>
      </c>
      <c r="G40" s="7" t="s">
        <v>119</v>
      </c>
      <c r="H40" s="10">
        <v>130000000</v>
      </c>
      <c r="I40" s="364">
        <v>20</v>
      </c>
      <c r="J40" s="364">
        <v>0</v>
      </c>
      <c r="K40" s="364">
        <v>20</v>
      </c>
      <c r="L40" s="364">
        <v>1361.999797</v>
      </c>
      <c r="M40" s="364">
        <v>0</v>
      </c>
      <c r="N40" s="364">
        <v>1628.7997864000001</v>
      </c>
      <c r="O40" s="364">
        <v>20</v>
      </c>
      <c r="P40" s="7" t="s">
        <v>1020</v>
      </c>
      <c r="Q40" s="7" t="s">
        <v>273</v>
      </c>
      <c r="R40" s="7" t="s">
        <v>273</v>
      </c>
      <c r="S40" s="7" t="s">
        <v>261</v>
      </c>
      <c r="T40" s="7" t="s">
        <v>182</v>
      </c>
    </row>
    <row r="41" spans="1:20" s="218" customFormat="1" ht="12" outlineLevel="2">
      <c r="A41" s="7" t="s">
        <v>180</v>
      </c>
      <c r="B41" s="7" t="s">
        <v>120</v>
      </c>
      <c r="C41" s="8" t="s">
        <v>292</v>
      </c>
      <c r="D41" s="7" t="s">
        <v>293</v>
      </c>
      <c r="E41" s="9" t="s">
        <v>291</v>
      </c>
      <c r="F41" s="9" t="s">
        <v>123</v>
      </c>
      <c r="G41" s="7" t="s">
        <v>177</v>
      </c>
      <c r="H41" s="10">
        <v>45056000</v>
      </c>
      <c r="I41" s="364">
        <v>47.906084561</v>
      </c>
      <c r="J41" s="364">
        <v>0</v>
      </c>
      <c r="K41" s="364">
        <v>45.72869608600001</v>
      </c>
      <c r="L41" s="364">
        <v>3262.403872329</v>
      </c>
      <c r="M41" s="364">
        <v>0</v>
      </c>
      <c r="N41" s="364">
        <v>3724.1445208210002</v>
      </c>
      <c r="O41" s="364">
        <v>29.46</v>
      </c>
      <c r="P41" s="7" t="s">
        <v>1020</v>
      </c>
      <c r="Q41" s="7" t="s">
        <v>273</v>
      </c>
      <c r="R41" s="7" t="s">
        <v>273</v>
      </c>
      <c r="S41" s="7" t="s">
        <v>261</v>
      </c>
      <c r="T41" s="7" t="s">
        <v>182</v>
      </c>
    </row>
    <row r="42" spans="1:20" ht="12.75" outlineLevel="2">
      <c r="A42" s="164" t="s">
        <v>180</v>
      </c>
      <c r="B42" s="164" t="s">
        <v>120</v>
      </c>
      <c r="C42" s="165" t="s">
        <v>320</v>
      </c>
      <c r="D42" s="164" t="s">
        <v>321</v>
      </c>
      <c r="E42" s="166" t="s">
        <v>322</v>
      </c>
      <c r="F42" s="166" t="s">
        <v>223</v>
      </c>
      <c r="G42" s="164" t="s">
        <v>119</v>
      </c>
      <c r="H42" s="167">
        <v>400000000</v>
      </c>
      <c r="I42" s="180">
        <v>200</v>
      </c>
      <c r="J42" s="180">
        <v>0</v>
      </c>
      <c r="K42" s="180">
        <v>200</v>
      </c>
      <c r="L42" s="180">
        <v>13619.99797</v>
      </c>
      <c r="M42" s="180">
        <v>0</v>
      </c>
      <c r="N42" s="180">
        <v>16287.997864</v>
      </c>
      <c r="O42" s="180">
        <v>200</v>
      </c>
      <c r="P42" s="164" t="s">
        <v>1020</v>
      </c>
      <c r="Q42" s="7" t="s">
        <v>273</v>
      </c>
      <c r="R42" s="7" t="s">
        <v>273</v>
      </c>
      <c r="S42" s="7" t="s">
        <v>225</v>
      </c>
      <c r="T42" s="7" t="s">
        <v>182</v>
      </c>
    </row>
    <row r="43" spans="1:20" ht="12.75" outlineLevel="2">
      <c r="A43" s="164" t="s">
        <v>180</v>
      </c>
      <c r="B43" s="164" t="s">
        <v>120</v>
      </c>
      <c r="C43" s="165" t="s">
        <v>349</v>
      </c>
      <c r="D43" s="164" t="s">
        <v>350</v>
      </c>
      <c r="E43" s="166" t="s">
        <v>351</v>
      </c>
      <c r="F43" s="166" t="s">
        <v>135</v>
      </c>
      <c r="G43" s="164" t="s">
        <v>119</v>
      </c>
      <c r="H43" s="167">
        <v>400000000</v>
      </c>
      <c r="I43" s="180">
        <v>200</v>
      </c>
      <c r="J43" s="180">
        <v>0</v>
      </c>
      <c r="K43" s="180">
        <v>200</v>
      </c>
      <c r="L43" s="180">
        <v>13619.99797</v>
      </c>
      <c r="M43" s="180">
        <v>0</v>
      </c>
      <c r="N43" s="180">
        <v>16287.997864</v>
      </c>
      <c r="O43" s="180">
        <v>200</v>
      </c>
      <c r="P43" s="164" t="s">
        <v>1020</v>
      </c>
      <c r="Q43" s="7" t="s">
        <v>273</v>
      </c>
      <c r="R43" s="7" t="s">
        <v>273</v>
      </c>
      <c r="S43" s="7" t="s">
        <v>225</v>
      </c>
      <c r="T43" s="7" t="s">
        <v>182</v>
      </c>
    </row>
    <row r="44" spans="1:20" ht="24" outlineLevel="2">
      <c r="A44" s="164" t="s">
        <v>180</v>
      </c>
      <c r="B44" s="164" t="s">
        <v>120</v>
      </c>
      <c r="C44" s="165" t="s">
        <v>373</v>
      </c>
      <c r="D44" s="164" t="s">
        <v>374</v>
      </c>
      <c r="E44" s="166" t="s">
        <v>375</v>
      </c>
      <c r="F44" s="166" t="s">
        <v>156</v>
      </c>
      <c r="G44" s="164" t="s">
        <v>119</v>
      </c>
      <c r="H44" s="167">
        <v>300000000</v>
      </c>
      <c r="I44" s="180"/>
      <c r="J44" s="180">
        <v>300</v>
      </c>
      <c r="K44" s="180"/>
      <c r="L44" s="180"/>
      <c r="M44" s="180">
        <v>23425.494435</v>
      </c>
      <c r="N44" s="180"/>
      <c r="O44" s="180">
        <v>0</v>
      </c>
      <c r="P44" s="164" t="s">
        <v>1020</v>
      </c>
      <c r="Q44" s="7" t="s">
        <v>273</v>
      </c>
      <c r="R44" s="7" t="s">
        <v>273</v>
      </c>
      <c r="S44" s="7" t="s">
        <v>376</v>
      </c>
      <c r="T44" s="7" t="s">
        <v>182</v>
      </c>
    </row>
    <row r="45" spans="1:20" ht="24" outlineLevel="2">
      <c r="A45" s="164" t="s">
        <v>180</v>
      </c>
      <c r="B45" s="164" t="s">
        <v>120</v>
      </c>
      <c r="C45" s="165" t="s">
        <v>377</v>
      </c>
      <c r="D45" s="164" t="s">
        <v>378</v>
      </c>
      <c r="E45" s="166" t="s">
        <v>375</v>
      </c>
      <c r="F45" s="166" t="s">
        <v>156</v>
      </c>
      <c r="G45" s="164" t="s">
        <v>177</v>
      </c>
      <c r="H45" s="167">
        <v>122888000</v>
      </c>
      <c r="I45" s="180"/>
      <c r="J45" s="180">
        <v>193.03001247</v>
      </c>
      <c r="K45" s="180"/>
      <c r="L45" s="180"/>
      <c r="M45" s="180">
        <v>15072.744942959998</v>
      </c>
      <c r="N45" s="180"/>
      <c r="O45" s="180">
        <v>0</v>
      </c>
      <c r="P45" s="164" t="s">
        <v>1020</v>
      </c>
      <c r="Q45" s="7" t="s">
        <v>273</v>
      </c>
      <c r="R45" s="7" t="s">
        <v>273</v>
      </c>
      <c r="S45" s="7" t="s">
        <v>225</v>
      </c>
      <c r="T45" s="7" t="s">
        <v>182</v>
      </c>
    </row>
    <row r="46" spans="1:20" ht="12.75" outlineLevel="2">
      <c r="A46" s="164" t="s">
        <v>180</v>
      </c>
      <c r="B46" s="164" t="s">
        <v>120</v>
      </c>
      <c r="C46" s="165" t="s">
        <v>379</v>
      </c>
      <c r="D46" s="164" t="s">
        <v>380</v>
      </c>
      <c r="E46" s="166" t="s">
        <v>381</v>
      </c>
      <c r="F46" s="166" t="s">
        <v>135</v>
      </c>
      <c r="G46" s="164" t="s">
        <v>119</v>
      </c>
      <c r="H46" s="167">
        <v>45000000</v>
      </c>
      <c r="I46" s="180"/>
      <c r="J46" s="180">
        <v>0</v>
      </c>
      <c r="K46" s="180">
        <v>45</v>
      </c>
      <c r="L46" s="180"/>
      <c r="M46" s="180">
        <v>0</v>
      </c>
      <c r="N46" s="180">
        <v>3664.7995194</v>
      </c>
      <c r="O46" s="180">
        <v>45</v>
      </c>
      <c r="P46" s="164" t="s">
        <v>1020</v>
      </c>
      <c r="Q46" s="7" t="s">
        <v>273</v>
      </c>
      <c r="R46" s="7" t="s">
        <v>273</v>
      </c>
      <c r="S46" s="7" t="s">
        <v>261</v>
      </c>
      <c r="T46" s="7" t="s">
        <v>182</v>
      </c>
    </row>
    <row r="47" spans="1:20" ht="24" outlineLevel="2">
      <c r="A47" s="164" t="s">
        <v>180</v>
      </c>
      <c r="B47" s="164" t="s">
        <v>120</v>
      </c>
      <c r="C47" s="165" t="s">
        <v>382</v>
      </c>
      <c r="D47" s="164" t="s">
        <v>383</v>
      </c>
      <c r="E47" s="166" t="s">
        <v>381</v>
      </c>
      <c r="F47" s="166" t="s">
        <v>135</v>
      </c>
      <c r="G47" s="164" t="s">
        <v>177</v>
      </c>
      <c r="H47" s="167">
        <v>36955000</v>
      </c>
      <c r="I47" s="180"/>
      <c r="J47" s="180">
        <v>0</v>
      </c>
      <c r="K47" s="180">
        <v>57.362660008</v>
      </c>
      <c r="L47" s="180"/>
      <c r="M47" s="180">
        <v>0</v>
      </c>
      <c r="N47" s="180">
        <v>4671.61441843</v>
      </c>
      <c r="O47" s="180">
        <v>36.955</v>
      </c>
      <c r="P47" s="164" t="s">
        <v>1020</v>
      </c>
      <c r="Q47" s="7" t="s">
        <v>273</v>
      </c>
      <c r="R47" s="7" t="s">
        <v>273</v>
      </c>
      <c r="S47" s="7" t="s">
        <v>261</v>
      </c>
      <c r="T47" s="7" t="s">
        <v>182</v>
      </c>
    </row>
    <row r="48" spans="1:20" ht="12.75" outlineLevel="2">
      <c r="A48" s="164" t="s">
        <v>180</v>
      </c>
      <c r="B48" s="164" t="s">
        <v>120</v>
      </c>
      <c r="C48" s="165" t="s">
        <v>384</v>
      </c>
      <c r="D48" s="164" t="s">
        <v>385</v>
      </c>
      <c r="E48" s="166" t="s">
        <v>381</v>
      </c>
      <c r="F48" s="166" t="s">
        <v>386</v>
      </c>
      <c r="G48" s="164" t="s">
        <v>177</v>
      </c>
      <c r="H48" s="167">
        <v>64938000</v>
      </c>
      <c r="I48" s="180"/>
      <c r="J48" s="180">
        <v>100.23050423999999</v>
      </c>
      <c r="K48" s="180"/>
      <c r="L48" s="180"/>
      <c r="M48" s="180">
        <v>7891.92939675</v>
      </c>
      <c r="N48" s="180"/>
      <c r="O48" s="180">
        <v>0</v>
      </c>
      <c r="P48" s="164" t="s">
        <v>1020</v>
      </c>
      <c r="Q48" s="7" t="s">
        <v>273</v>
      </c>
      <c r="R48" s="7" t="s">
        <v>273</v>
      </c>
      <c r="S48" s="7" t="s">
        <v>387</v>
      </c>
      <c r="T48" s="7" t="s">
        <v>182</v>
      </c>
    </row>
    <row r="49" spans="1:20" ht="12.75" outlineLevel="2">
      <c r="A49" s="164" t="s">
        <v>180</v>
      </c>
      <c r="B49" s="164" t="s">
        <v>120</v>
      </c>
      <c r="C49" s="165" t="s">
        <v>388</v>
      </c>
      <c r="D49" s="164" t="s">
        <v>389</v>
      </c>
      <c r="E49" s="166" t="s">
        <v>381</v>
      </c>
      <c r="F49" s="166" t="s">
        <v>386</v>
      </c>
      <c r="G49" s="164" t="s">
        <v>177</v>
      </c>
      <c r="H49" s="167">
        <v>63730000</v>
      </c>
      <c r="I49" s="180"/>
      <c r="J49" s="180">
        <v>95.9735562</v>
      </c>
      <c r="K49" s="180"/>
      <c r="L49" s="180"/>
      <c r="M49" s="180">
        <v>7570.14458181</v>
      </c>
      <c r="N49" s="180"/>
      <c r="O49" s="180">
        <v>0</v>
      </c>
      <c r="P49" s="164" t="s">
        <v>1020</v>
      </c>
      <c r="Q49" s="7" t="s">
        <v>273</v>
      </c>
      <c r="R49" s="7" t="s">
        <v>273</v>
      </c>
      <c r="S49" s="7" t="s">
        <v>340</v>
      </c>
      <c r="T49" s="7" t="s">
        <v>182</v>
      </c>
    </row>
    <row r="50" spans="1:20" ht="12.75" outlineLevel="2">
      <c r="A50" s="164" t="s">
        <v>180</v>
      </c>
      <c r="B50" s="164" t="s">
        <v>120</v>
      </c>
      <c r="C50" s="165" t="s">
        <v>1087</v>
      </c>
      <c r="D50" s="164" t="s">
        <v>1088</v>
      </c>
      <c r="E50" s="166" t="s">
        <v>1089</v>
      </c>
      <c r="F50" s="166" t="s">
        <v>135</v>
      </c>
      <c r="G50" s="164" t="s">
        <v>119</v>
      </c>
      <c r="H50" s="167">
        <v>350000000</v>
      </c>
      <c r="I50" s="180"/>
      <c r="J50" s="180">
        <v>350</v>
      </c>
      <c r="K50" s="180"/>
      <c r="L50" s="180"/>
      <c r="M50" s="180">
        <v>28496.09</v>
      </c>
      <c r="N50" s="180"/>
      <c r="O50" s="180">
        <v>0</v>
      </c>
      <c r="P50" s="164" t="s">
        <v>1020</v>
      </c>
      <c r="Q50" s="7" t="s">
        <v>273</v>
      </c>
      <c r="R50" s="7" t="s">
        <v>273</v>
      </c>
      <c r="S50" s="7" t="s">
        <v>376</v>
      </c>
      <c r="T50" s="7" t="s">
        <v>182</v>
      </c>
    </row>
    <row r="51" spans="1:20" ht="24" outlineLevel="2">
      <c r="A51" s="164" t="s">
        <v>180</v>
      </c>
      <c r="B51" s="164" t="s">
        <v>120</v>
      </c>
      <c r="C51" s="165" t="s">
        <v>1090</v>
      </c>
      <c r="D51" s="164" t="s">
        <v>1091</v>
      </c>
      <c r="E51" s="166" t="s">
        <v>1089</v>
      </c>
      <c r="F51" s="166" t="s">
        <v>135</v>
      </c>
      <c r="G51" s="300" t="s">
        <v>177</v>
      </c>
      <c r="H51" s="167">
        <v>64626000</v>
      </c>
      <c r="I51" s="169"/>
      <c r="J51" s="167">
        <v>100.31441660630304</v>
      </c>
      <c r="K51" s="167"/>
      <c r="L51" s="167" t="s">
        <v>118</v>
      </c>
      <c r="M51" s="167">
        <v>8169.60501706</v>
      </c>
      <c r="N51" s="169"/>
      <c r="O51" s="167" t="s">
        <v>118</v>
      </c>
      <c r="P51" s="164" t="s">
        <v>1020</v>
      </c>
      <c r="Q51" s="7" t="s">
        <v>273</v>
      </c>
      <c r="R51" s="7" t="s">
        <v>273</v>
      </c>
      <c r="S51" s="7" t="s">
        <v>376</v>
      </c>
      <c r="T51" s="7" t="s">
        <v>182</v>
      </c>
    </row>
    <row r="52" spans="1:20" ht="24" outlineLevel="2">
      <c r="A52" s="294" t="s">
        <v>180</v>
      </c>
      <c r="B52" s="294" t="s">
        <v>120</v>
      </c>
      <c r="C52" s="295" t="s">
        <v>1191</v>
      </c>
      <c r="D52" s="294" t="s">
        <v>1091</v>
      </c>
      <c r="E52" s="296" t="s">
        <v>1089</v>
      </c>
      <c r="F52" s="296" t="s">
        <v>135</v>
      </c>
      <c r="G52" s="299" t="s">
        <v>177</v>
      </c>
      <c r="H52" s="297">
        <v>32500000</v>
      </c>
      <c r="I52" s="298"/>
      <c r="J52" s="167">
        <v>50.447475314963775</v>
      </c>
      <c r="K52" s="167"/>
      <c r="L52" s="297" t="s">
        <v>118</v>
      </c>
      <c r="M52" s="297">
        <v>4108.44185087</v>
      </c>
      <c r="N52" s="298"/>
      <c r="O52" s="297" t="s">
        <v>118</v>
      </c>
      <c r="P52" s="294" t="s">
        <v>1020</v>
      </c>
      <c r="Q52" s="213" t="s">
        <v>1190</v>
      </c>
      <c r="R52" s="213" t="s">
        <v>273</v>
      </c>
      <c r="S52" s="213" t="s">
        <v>376</v>
      </c>
      <c r="T52" s="213" t="s">
        <v>182</v>
      </c>
    </row>
    <row r="53" spans="1:20" ht="12.75" outlineLevel="2">
      <c r="A53" s="164" t="s">
        <v>670</v>
      </c>
      <c r="B53" s="164" t="s">
        <v>120</v>
      </c>
      <c r="C53" s="165" t="s">
        <v>1084</v>
      </c>
      <c r="D53" s="164" t="s">
        <v>1076</v>
      </c>
      <c r="E53" s="166" t="s">
        <v>1085</v>
      </c>
      <c r="F53" s="166" t="s">
        <v>1085</v>
      </c>
      <c r="G53" s="164" t="s">
        <v>119</v>
      </c>
      <c r="H53" s="167">
        <v>500000000</v>
      </c>
      <c r="I53" s="180"/>
      <c r="J53" s="180">
        <v>500</v>
      </c>
      <c r="K53" s="180"/>
      <c r="L53" s="180"/>
      <c r="M53" s="180">
        <v>39934</v>
      </c>
      <c r="N53" s="180"/>
      <c r="O53" s="180">
        <v>0</v>
      </c>
      <c r="P53" s="164" t="s">
        <v>1020</v>
      </c>
      <c r="Q53" s="7" t="s">
        <v>273</v>
      </c>
      <c r="R53" s="7" t="s">
        <v>273</v>
      </c>
      <c r="S53" s="7" t="s">
        <v>225</v>
      </c>
      <c r="T53" s="7" t="s">
        <v>137</v>
      </c>
    </row>
    <row r="54" spans="1:20" ht="24" outlineLevel="2">
      <c r="A54" s="164" t="s">
        <v>711</v>
      </c>
      <c r="B54" s="164" t="s">
        <v>671</v>
      </c>
      <c r="C54" s="165" t="s">
        <v>722</v>
      </c>
      <c r="D54" s="165" t="s">
        <v>723</v>
      </c>
      <c r="E54" s="166" t="s">
        <v>724</v>
      </c>
      <c r="F54" s="166" t="s">
        <v>725</v>
      </c>
      <c r="G54" s="165" t="s">
        <v>147</v>
      </c>
      <c r="H54" s="167">
        <v>39000000</v>
      </c>
      <c r="I54" s="180">
        <v>61.284599694</v>
      </c>
      <c r="J54" s="180">
        <v>13.048724983</v>
      </c>
      <c r="K54" s="180">
        <v>41.662849926</v>
      </c>
      <c r="L54" s="180">
        <v>4173.480617119</v>
      </c>
      <c r="M54" s="180">
        <v>1033.84225</v>
      </c>
      <c r="N54" s="180">
        <v>3393.022053008</v>
      </c>
      <c r="O54" s="180">
        <v>29.5</v>
      </c>
      <c r="P54" s="164" t="s">
        <v>1020</v>
      </c>
      <c r="Q54" s="7" t="s">
        <v>273</v>
      </c>
      <c r="R54" s="7" t="s">
        <v>273</v>
      </c>
      <c r="S54" s="7" t="s">
        <v>387</v>
      </c>
      <c r="T54" s="7" t="s">
        <v>182</v>
      </c>
    </row>
    <row r="55" spans="1:20" ht="24" outlineLevel="2">
      <c r="A55" s="164" t="s">
        <v>422</v>
      </c>
      <c r="B55" s="164" t="s">
        <v>120</v>
      </c>
      <c r="C55" s="165" t="s">
        <v>508</v>
      </c>
      <c r="D55" s="164" t="s">
        <v>509</v>
      </c>
      <c r="E55" s="166" t="s">
        <v>510</v>
      </c>
      <c r="F55" s="166" t="s">
        <v>287</v>
      </c>
      <c r="G55" s="164" t="s">
        <v>177</v>
      </c>
      <c r="H55" s="167">
        <v>321300000</v>
      </c>
      <c r="I55" s="180"/>
      <c r="J55" s="180">
        <v>484.75173658</v>
      </c>
      <c r="K55" s="180"/>
      <c r="L55" s="180"/>
      <c r="M55" s="180">
        <v>38963.859787940004</v>
      </c>
      <c r="N55" s="180"/>
      <c r="O55" s="180">
        <v>0</v>
      </c>
      <c r="P55" s="164" t="s">
        <v>1020</v>
      </c>
      <c r="Q55" s="7" t="s">
        <v>273</v>
      </c>
      <c r="R55" s="7" t="s">
        <v>273</v>
      </c>
      <c r="S55" s="7" t="s">
        <v>225</v>
      </c>
      <c r="T55" s="7" t="s">
        <v>182</v>
      </c>
    </row>
    <row r="56" spans="1:20" ht="24" outlineLevel="2">
      <c r="A56" s="164" t="s">
        <v>422</v>
      </c>
      <c r="B56" s="164" t="s">
        <v>120</v>
      </c>
      <c r="C56" s="165" t="s">
        <v>1092</v>
      </c>
      <c r="D56" s="164" t="s">
        <v>1093</v>
      </c>
      <c r="E56" s="166" t="s">
        <v>1094</v>
      </c>
      <c r="F56" s="166" t="s">
        <v>326</v>
      </c>
      <c r="G56" s="164" t="s">
        <v>177</v>
      </c>
      <c r="H56" s="167">
        <v>234100000</v>
      </c>
      <c r="I56" s="180"/>
      <c r="J56" s="180">
        <v>122.5</v>
      </c>
      <c r="K56" s="180">
        <v>239.923598121</v>
      </c>
      <c r="L56" s="180"/>
      <c r="M56" s="180">
        <v>9916.368</v>
      </c>
      <c r="N56" s="180">
        <v>19539.375268616</v>
      </c>
      <c r="O56" s="180">
        <v>154.56704008000003</v>
      </c>
      <c r="P56" s="164" t="s">
        <v>1020</v>
      </c>
      <c r="Q56" s="7" t="s">
        <v>273</v>
      </c>
      <c r="R56" s="7" t="s">
        <v>273</v>
      </c>
      <c r="S56" s="7" t="s">
        <v>340</v>
      </c>
      <c r="T56" s="7" t="s">
        <v>182</v>
      </c>
    </row>
    <row r="57" spans="1:20" ht="12.75" outlineLevel="2">
      <c r="A57" s="164" t="s">
        <v>422</v>
      </c>
      <c r="B57" s="164" t="s">
        <v>120</v>
      </c>
      <c r="C57" s="165" t="s">
        <v>1095</v>
      </c>
      <c r="D57" s="164" t="s">
        <v>1096</v>
      </c>
      <c r="E57" s="166" t="s">
        <v>1094</v>
      </c>
      <c r="F57" s="166" t="s">
        <v>326</v>
      </c>
      <c r="G57" s="164" t="s">
        <v>177</v>
      </c>
      <c r="H57" s="167">
        <v>200600000</v>
      </c>
      <c r="I57" s="180"/>
      <c r="J57" s="180">
        <v>102.0255</v>
      </c>
      <c r="K57" s="180">
        <v>208.556672104</v>
      </c>
      <c r="L57" s="180"/>
      <c r="M57" s="180">
        <v>8259.00526365</v>
      </c>
      <c r="N57" s="180">
        <v>16984.853148758</v>
      </c>
      <c r="O57" s="180">
        <v>134.35938669</v>
      </c>
      <c r="P57" s="164" t="s">
        <v>1020</v>
      </c>
      <c r="Q57" s="7" t="s">
        <v>273</v>
      </c>
      <c r="R57" s="7" t="s">
        <v>273</v>
      </c>
      <c r="S57" s="7" t="s">
        <v>387</v>
      </c>
      <c r="T57" s="7" t="s">
        <v>182</v>
      </c>
    </row>
    <row r="58" spans="1:20" ht="24" outlineLevel="2">
      <c r="A58" s="164" t="s">
        <v>541</v>
      </c>
      <c r="B58" s="164" t="s">
        <v>120</v>
      </c>
      <c r="C58" s="165" t="s">
        <v>538</v>
      </c>
      <c r="D58" s="164" t="s">
        <v>539</v>
      </c>
      <c r="E58" s="166" t="s">
        <v>540</v>
      </c>
      <c r="F58" s="166" t="s">
        <v>123</v>
      </c>
      <c r="G58" s="164" t="s">
        <v>119</v>
      </c>
      <c r="H58" s="167">
        <v>100000000</v>
      </c>
      <c r="I58" s="180"/>
      <c r="J58" s="180">
        <v>99.97492190999999</v>
      </c>
      <c r="K58" s="180">
        <v>0.02507809</v>
      </c>
      <c r="L58" s="180"/>
      <c r="M58" s="180">
        <v>8050.60734939</v>
      </c>
      <c r="N58" s="180">
        <v>2.042359382</v>
      </c>
      <c r="O58" s="180">
        <v>0.02507809</v>
      </c>
      <c r="P58" s="164" t="s">
        <v>1022</v>
      </c>
      <c r="Q58" s="7" t="s">
        <v>29</v>
      </c>
      <c r="R58" s="7" t="s">
        <v>273</v>
      </c>
      <c r="S58" s="7" t="s">
        <v>225</v>
      </c>
      <c r="T58" s="7" t="s">
        <v>182</v>
      </c>
    </row>
    <row r="59" spans="1:20" ht="12.75" outlineLevel="2">
      <c r="A59" s="164" t="s">
        <v>541</v>
      </c>
      <c r="B59" s="164" t="s">
        <v>120</v>
      </c>
      <c r="C59" s="165" t="s">
        <v>542</v>
      </c>
      <c r="D59" s="164" t="s">
        <v>543</v>
      </c>
      <c r="E59" s="166" t="s">
        <v>544</v>
      </c>
      <c r="F59" s="166" t="s">
        <v>545</v>
      </c>
      <c r="G59" s="164" t="s">
        <v>119</v>
      </c>
      <c r="H59" s="167">
        <v>200000000</v>
      </c>
      <c r="I59" s="180"/>
      <c r="J59" s="180">
        <v>200</v>
      </c>
      <c r="K59" s="180"/>
      <c r="L59" s="180"/>
      <c r="M59" s="180">
        <v>16178.3</v>
      </c>
      <c r="N59" s="180"/>
      <c r="O59" s="180">
        <v>0</v>
      </c>
      <c r="P59" s="164" t="s">
        <v>1022</v>
      </c>
      <c r="Q59" s="7" t="s">
        <v>29</v>
      </c>
      <c r="R59" s="7" t="s">
        <v>273</v>
      </c>
      <c r="S59" s="7" t="s">
        <v>225</v>
      </c>
      <c r="T59" s="7" t="s">
        <v>182</v>
      </c>
    </row>
    <row r="60" spans="1:20" ht="12.75" outlineLevel="2">
      <c r="A60" s="164" t="s">
        <v>541</v>
      </c>
      <c r="B60" s="164" t="s">
        <v>120</v>
      </c>
      <c r="C60" s="165" t="s">
        <v>546</v>
      </c>
      <c r="D60" s="164" t="s">
        <v>547</v>
      </c>
      <c r="E60" s="166" t="s">
        <v>381</v>
      </c>
      <c r="F60" s="166" t="s">
        <v>156</v>
      </c>
      <c r="G60" s="164" t="s">
        <v>147</v>
      </c>
      <c r="H60" s="167">
        <v>220000000</v>
      </c>
      <c r="I60" s="180"/>
      <c r="J60" s="180">
        <v>305.80600052</v>
      </c>
      <c r="K60" s="180"/>
      <c r="L60" s="180"/>
      <c r="M60" s="180">
        <v>24824.626</v>
      </c>
      <c r="N60" s="180"/>
      <c r="O60" s="180">
        <v>0</v>
      </c>
      <c r="P60" s="164" t="s">
        <v>1022</v>
      </c>
      <c r="Q60" s="7" t="s">
        <v>29</v>
      </c>
      <c r="R60" s="7" t="s">
        <v>273</v>
      </c>
      <c r="S60" s="7" t="s">
        <v>225</v>
      </c>
      <c r="T60" s="7" t="s">
        <v>182</v>
      </c>
    </row>
    <row r="61" spans="1:20" ht="12.75" outlineLevel="2">
      <c r="A61" s="164" t="s">
        <v>541</v>
      </c>
      <c r="B61" s="164" t="s">
        <v>120</v>
      </c>
      <c r="C61" s="165" t="s">
        <v>548</v>
      </c>
      <c r="D61" s="164" t="s">
        <v>549</v>
      </c>
      <c r="E61" s="166" t="s">
        <v>550</v>
      </c>
      <c r="F61" s="166" t="s">
        <v>551</v>
      </c>
      <c r="G61" s="164" t="s">
        <v>119</v>
      </c>
      <c r="H61" s="167">
        <v>25000000</v>
      </c>
      <c r="I61" s="180">
        <v>25</v>
      </c>
      <c r="J61" s="180">
        <v>25</v>
      </c>
      <c r="K61" s="180"/>
      <c r="L61" s="180">
        <v>1702.49974625</v>
      </c>
      <c r="M61" s="180">
        <v>1992.50022925</v>
      </c>
      <c r="N61" s="180"/>
      <c r="O61" s="180">
        <v>0</v>
      </c>
      <c r="P61" s="164" t="s">
        <v>1022</v>
      </c>
      <c r="Q61" s="7" t="s">
        <v>29</v>
      </c>
      <c r="R61" s="7" t="s">
        <v>273</v>
      </c>
      <c r="S61" s="7" t="s">
        <v>552</v>
      </c>
      <c r="T61" s="7" t="s">
        <v>182</v>
      </c>
    </row>
    <row r="62" spans="1:20" ht="12.75" outlineLevel="2">
      <c r="A62" s="164" t="s">
        <v>541</v>
      </c>
      <c r="B62" s="164" t="s">
        <v>120</v>
      </c>
      <c r="C62" s="165" t="s">
        <v>553</v>
      </c>
      <c r="D62" s="164" t="s">
        <v>549</v>
      </c>
      <c r="E62" s="166" t="s">
        <v>550</v>
      </c>
      <c r="F62" s="166" t="s">
        <v>554</v>
      </c>
      <c r="G62" s="164" t="s">
        <v>119</v>
      </c>
      <c r="H62" s="167">
        <v>25000000</v>
      </c>
      <c r="I62" s="180">
        <v>25</v>
      </c>
      <c r="J62" s="180">
        <v>24.94770147</v>
      </c>
      <c r="K62" s="180">
        <v>0.052298529999999996</v>
      </c>
      <c r="L62" s="180">
        <v>1702.49974625</v>
      </c>
      <c r="M62" s="180">
        <v>1985.606121</v>
      </c>
      <c r="N62" s="180">
        <v>4.259191725</v>
      </c>
      <c r="O62" s="180">
        <v>0.052298529999999996</v>
      </c>
      <c r="P62" s="164" t="s">
        <v>1022</v>
      </c>
      <c r="Q62" s="7" t="s">
        <v>29</v>
      </c>
      <c r="R62" s="7" t="s">
        <v>273</v>
      </c>
      <c r="S62" s="7" t="s">
        <v>552</v>
      </c>
      <c r="T62" s="7" t="s">
        <v>182</v>
      </c>
    </row>
    <row r="63" spans="1:20" ht="24" outlineLevel="2">
      <c r="A63" s="164" t="s">
        <v>604</v>
      </c>
      <c r="B63" s="164" t="s">
        <v>671</v>
      </c>
      <c r="C63" s="165">
        <v>10468</v>
      </c>
      <c r="D63" s="165" t="s">
        <v>841</v>
      </c>
      <c r="E63" s="166" t="s">
        <v>842</v>
      </c>
      <c r="F63" s="166" t="s">
        <v>800</v>
      </c>
      <c r="G63" s="165" t="s">
        <v>199</v>
      </c>
      <c r="H63" s="167">
        <v>700000000</v>
      </c>
      <c r="I63" s="180">
        <v>6.4950127879999995</v>
      </c>
      <c r="J63" s="180"/>
      <c r="K63" s="180">
        <v>7.29394603</v>
      </c>
      <c r="L63" s="180">
        <v>442.310304952</v>
      </c>
      <c r="M63" s="180"/>
      <c r="N63" s="180">
        <v>594.0188867940001</v>
      </c>
      <c r="O63" s="180">
        <v>700</v>
      </c>
      <c r="P63" s="164" t="s">
        <v>1020</v>
      </c>
      <c r="Q63" s="7" t="s">
        <v>273</v>
      </c>
      <c r="R63" s="7" t="s">
        <v>273</v>
      </c>
      <c r="S63" s="7" t="s">
        <v>225</v>
      </c>
      <c r="T63" s="7" t="s">
        <v>137</v>
      </c>
    </row>
    <row r="64" spans="1:20" ht="24" outlineLevel="2">
      <c r="A64" s="164" t="s">
        <v>1154</v>
      </c>
      <c r="B64" s="164" t="s">
        <v>671</v>
      </c>
      <c r="C64" s="165" t="s">
        <v>1155</v>
      </c>
      <c r="D64" s="164" t="s">
        <v>1156</v>
      </c>
      <c r="E64" s="166" t="s">
        <v>1157</v>
      </c>
      <c r="F64" s="166" t="s">
        <v>1157</v>
      </c>
      <c r="G64" s="164" t="s">
        <v>119</v>
      </c>
      <c r="H64" s="167">
        <v>10000000</v>
      </c>
      <c r="I64" s="180">
        <v>0</v>
      </c>
      <c r="J64" s="180">
        <v>10</v>
      </c>
      <c r="K64" s="180">
        <v>0</v>
      </c>
      <c r="L64" s="180">
        <v>0</v>
      </c>
      <c r="M64" s="180">
        <v>803.351</v>
      </c>
      <c r="N64" s="180">
        <v>0</v>
      </c>
      <c r="O64" s="180">
        <v>0</v>
      </c>
      <c r="P64" s="164" t="s">
        <v>1020</v>
      </c>
      <c r="Q64" s="7" t="s">
        <v>1190</v>
      </c>
      <c r="R64" s="7" t="s">
        <v>273</v>
      </c>
      <c r="S64" s="7" t="s">
        <v>225</v>
      </c>
      <c r="T64" s="7" t="s">
        <v>137</v>
      </c>
    </row>
    <row r="65" spans="1:20" ht="24" outlineLevel="2">
      <c r="A65" s="164" t="s">
        <v>669</v>
      </c>
      <c r="B65" s="164" t="s">
        <v>671</v>
      </c>
      <c r="C65" s="165">
        <v>10266</v>
      </c>
      <c r="D65" s="165" t="s">
        <v>867</v>
      </c>
      <c r="E65" s="166" t="s">
        <v>868</v>
      </c>
      <c r="F65" s="166" t="s">
        <v>869</v>
      </c>
      <c r="G65" s="165" t="s">
        <v>194</v>
      </c>
      <c r="H65" s="167">
        <v>50000000</v>
      </c>
      <c r="I65" s="180"/>
      <c r="J65" s="180">
        <v>17.256499872000003</v>
      </c>
      <c r="K65" s="180">
        <v>66.287999782</v>
      </c>
      <c r="L65" s="180"/>
      <c r="M65" s="180">
        <v>1369.303748893</v>
      </c>
      <c r="N65" s="180">
        <v>5398.493994314999</v>
      </c>
      <c r="O65" s="180">
        <v>40</v>
      </c>
      <c r="P65" s="164" t="s">
        <v>1020</v>
      </c>
      <c r="Q65" s="7" t="s">
        <v>273</v>
      </c>
      <c r="R65" s="7" t="s">
        <v>273</v>
      </c>
      <c r="S65" s="7" t="s">
        <v>225</v>
      </c>
      <c r="T65" s="7" t="s">
        <v>137</v>
      </c>
    </row>
    <row r="66" spans="1:20" ht="24" outlineLevel="2">
      <c r="A66" s="164" t="s">
        <v>669</v>
      </c>
      <c r="B66" s="164" t="s">
        <v>671</v>
      </c>
      <c r="C66" s="165">
        <v>10267</v>
      </c>
      <c r="D66" s="165" t="s">
        <v>870</v>
      </c>
      <c r="E66" s="166" t="s">
        <v>871</v>
      </c>
      <c r="F66" s="166" t="s">
        <v>811</v>
      </c>
      <c r="G66" s="165" t="s">
        <v>194</v>
      </c>
      <c r="H66" s="167">
        <v>13600000</v>
      </c>
      <c r="I66" s="180"/>
      <c r="J66" s="180">
        <v>19.15287995</v>
      </c>
      <c r="K66" s="180"/>
      <c r="L66" s="180"/>
      <c r="M66" s="180">
        <v>1541.40088</v>
      </c>
      <c r="N66" s="180"/>
      <c r="O66" s="180">
        <v>0</v>
      </c>
      <c r="P66" s="164" t="s">
        <v>1020</v>
      </c>
      <c r="Q66" s="7" t="s">
        <v>273</v>
      </c>
      <c r="R66" s="7" t="s">
        <v>273</v>
      </c>
      <c r="S66" s="7" t="s">
        <v>1064</v>
      </c>
      <c r="T66" s="7" t="s">
        <v>137</v>
      </c>
    </row>
    <row r="67" spans="1:20" ht="24" outlineLevel="2">
      <c r="A67" s="164" t="s">
        <v>669</v>
      </c>
      <c r="B67" s="164" t="s">
        <v>671</v>
      </c>
      <c r="C67" s="165">
        <v>10763</v>
      </c>
      <c r="D67" s="165" t="s">
        <v>881</v>
      </c>
      <c r="E67" s="166" t="s">
        <v>882</v>
      </c>
      <c r="F67" s="166" t="s">
        <v>567</v>
      </c>
      <c r="G67" s="165" t="s">
        <v>194</v>
      </c>
      <c r="H67" s="167">
        <v>102098000</v>
      </c>
      <c r="I67" s="180">
        <v>68.621673647</v>
      </c>
      <c r="J67" s="180">
        <v>54.482</v>
      </c>
      <c r="K67" s="180">
        <v>7.619805575</v>
      </c>
      <c r="L67" s="180">
        <v>4673.13527887</v>
      </c>
      <c r="M67" s="180">
        <v>3915.6353532</v>
      </c>
      <c r="N67" s="180">
        <v>620.556884647</v>
      </c>
      <c r="O67" s="180">
        <v>4.598</v>
      </c>
      <c r="P67" s="164" t="s">
        <v>1020</v>
      </c>
      <c r="Q67" s="7" t="s">
        <v>273</v>
      </c>
      <c r="R67" s="7" t="s">
        <v>273</v>
      </c>
      <c r="S67" s="7" t="s">
        <v>225</v>
      </c>
      <c r="T67" s="7" t="s">
        <v>137</v>
      </c>
    </row>
    <row r="68" spans="1:20" ht="24" outlineLevel="2">
      <c r="A68" s="164" t="s">
        <v>669</v>
      </c>
      <c r="B68" s="164" t="s">
        <v>671</v>
      </c>
      <c r="C68" s="165" t="s">
        <v>873</v>
      </c>
      <c r="D68" s="165" t="s">
        <v>874</v>
      </c>
      <c r="E68" s="166" t="s">
        <v>875</v>
      </c>
      <c r="F68" s="166" t="s">
        <v>287</v>
      </c>
      <c r="G68" s="165" t="s">
        <v>194</v>
      </c>
      <c r="H68" s="167">
        <v>15000000</v>
      </c>
      <c r="I68" s="180"/>
      <c r="J68" s="180">
        <v>22.392750147</v>
      </c>
      <c r="K68" s="180"/>
      <c r="L68" s="180"/>
      <c r="M68" s="180">
        <v>1776.304372023</v>
      </c>
      <c r="N68" s="180"/>
      <c r="O68" s="180">
        <v>0</v>
      </c>
      <c r="P68" s="164" t="s">
        <v>1020</v>
      </c>
      <c r="Q68" s="7" t="s">
        <v>273</v>
      </c>
      <c r="R68" s="7" t="s">
        <v>273</v>
      </c>
      <c r="S68" s="7" t="s">
        <v>876</v>
      </c>
      <c r="T68" s="7" t="s">
        <v>137</v>
      </c>
    </row>
    <row r="69" spans="1:20" ht="24" outlineLevel="2">
      <c r="A69" s="164" t="s">
        <v>669</v>
      </c>
      <c r="B69" s="164" t="s">
        <v>671</v>
      </c>
      <c r="C69" s="165" t="s">
        <v>888</v>
      </c>
      <c r="D69" s="165" t="s">
        <v>889</v>
      </c>
      <c r="E69" s="166" t="s">
        <v>890</v>
      </c>
      <c r="F69" s="166" t="s">
        <v>287</v>
      </c>
      <c r="G69" s="165" t="s">
        <v>119</v>
      </c>
      <c r="H69" s="167">
        <v>50000000</v>
      </c>
      <c r="I69" s="180">
        <v>25</v>
      </c>
      <c r="J69" s="180">
        <v>4.73097476</v>
      </c>
      <c r="K69" s="180">
        <v>20.269025239999998</v>
      </c>
      <c r="L69" s="180">
        <v>1702.49974625</v>
      </c>
      <c r="M69" s="180">
        <v>381.35725204000005</v>
      </c>
      <c r="N69" s="180">
        <v>1650.709199072</v>
      </c>
      <c r="O69" s="180">
        <v>20.269025239999998</v>
      </c>
      <c r="P69" s="164" t="s">
        <v>1020</v>
      </c>
      <c r="Q69" s="7" t="s">
        <v>273</v>
      </c>
      <c r="R69" s="7" t="s">
        <v>273</v>
      </c>
      <c r="S69" s="7" t="s">
        <v>340</v>
      </c>
      <c r="T69" s="7" t="s">
        <v>137</v>
      </c>
    </row>
    <row r="70" spans="1:20" ht="12.75" outlineLevel="1">
      <c r="A70" s="164"/>
      <c r="B70" s="164"/>
      <c r="C70" s="165"/>
      <c r="D70" s="165"/>
      <c r="E70" s="166"/>
      <c r="F70" s="166"/>
      <c r="G70" s="165"/>
      <c r="H70" s="167"/>
      <c r="I70" s="180"/>
      <c r="J70" s="180">
        <f>SUBTOTAL(9,J37:J69)</f>
        <v>3238.210011373267</v>
      </c>
      <c r="K70" s="180"/>
      <c r="L70" s="180"/>
      <c r="M70" s="180">
        <f>SUBTOTAL(9,M37:M69)</f>
        <v>259094.8454483259</v>
      </c>
      <c r="N70" s="180"/>
      <c r="O70" s="180"/>
      <c r="P70" s="164"/>
      <c r="Q70" s="7"/>
      <c r="R70" s="381" t="s">
        <v>1032</v>
      </c>
      <c r="S70" s="7"/>
      <c r="T70" s="7"/>
    </row>
    <row r="71" spans="1:20" ht="24" outlineLevel="2">
      <c r="A71" s="164" t="s">
        <v>180</v>
      </c>
      <c r="B71" s="164" t="s">
        <v>671</v>
      </c>
      <c r="C71" s="165" t="s">
        <v>674</v>
      </c>
      <c r="D71" s="165" t="s">
        <v>675</v>
      </c>
      <c r="E71" s="166" t="s">
        <v>309</v>
      </c>
      <c r="F71" s="166" t="s">
        <v>676</v>
      </c>
      <c r="G71" s="165" t="s">
        <v>119</v>
      </c>
      <c r="H71" s="167">
        <v>137500000</v>
      </c>
      <c r="I71" s="180">
        <v>69.54886386</v>
      </c>
      <c r="J71" s="180">
        <v>3.19994777</v>
      </c>
      <c r="K71" s="180">
        <v>66.34891609</v>
      </c>
      <c r="L71" s="180">
        <v>4736.276922945</v>
      </c>
      <c r="M71" s="180">
        <v>251.17867303</v>
      </c>
      <c r="N71" s="180">
        <v>5403.455017763</v>
      </c>
      <c r="O71" s="180">
        <v>66.34891609</v>
      </c>
      <c r="P71" s="164" t="s">
        <v>1022</v>
      </c>
      <c r="Q71" s="7" t="s">
        <v>131</v>
      </c>
      <c r="R71" s="7" t="s">
        <v>131</v>
      </c>
      <c r="S71" s="7" t="s">
        <v>132</v>
      </c>
      <c r="T71" s="7" t="s">
        <v>182</v>
      </c>
    </row>
    <row r="72" spans="1:20" ht="24" outlineLevel="2">
      <c r="A72" s="164" t="s">
        <v>180</v>
      </c>
      <c r="B72" s="164" t="s">
        <v>671</v>
      </c>
      <c r="C72" s="165" t="s">
        <v>1073</v>
      </c>
      <c r="D72" s="165" t="s">
        <v>1074</v>
      </c>
      <c r="E72" s="166" t="s">
        <v>309</v>
      </c>
      <c r="F72" s="166" t="s">
        <v>37</v>
      </c>
      <c r="G72" s="165" t="s">
        <v>119</v>
      </c>
      <c r="H72" s="167">
        <v>37500000</v>
      </c>
      <c r="I72" s="180">
        <v>36.60916917</v>
      </c>
      <c r="J72" s="180">
        <v>5.9493208</v>
      </c>
      <c r="K72" s="180">
        <v>30.659848370000002</v>
      </c>
      <c r="L72" s="180">
        <v>2493.0840488940003</v>
      </c>
      <c r="M72" s="180">
        <v>468.417748889</v>
      </c>
      <c r="N72" s="180">
        <v>2496.937723806</v>
      </c>
      <c r="O72" s="180">
        <v>30.659848370000002</v>
      </c>
      <c r="P72" s="164" t="s">
        <v>1022</v>
      </c>
      <c r="Q72" s="7" t="s">
        <v>131</v>
      </c>
      <c r="R72" s="7" t="s">
        <v>131</v>
      </c>
      <c r="S72" s="7" t="s">
        <v>132</v>
      </c>
      <c r="T72" s="7" t="s">
        <v>182</v>
      </c>
    </row>
    <row r="73" spans="1:20" ht="24" outlineLevel="2">
      <c r="A73" s="164" t="s">
        <v>180</v>
      </c>
      <c r="B73" s="164" t="s">
        <v>120</v>
      </c>
      <c r="C73" s="165" t="s">
        <v>307</v>
      </c>
      <c r="D73" s="164" t="s">
        <v>308</v>
      </c>
      <c r="E73" s="166" t="s">
        <v>309</v>
      </c>
      <c r="F73" s="166" t="s">
        <v>223</v>
      </c>
      <c r="G73" s="164" t="s">
        <v>177</v>
      </c>
      <c r="H73" s="167">
        <v>162509000</v>
      </c>
      <c r="I73" s="180">
        <v>185.126454965</v>
      </c>
      <c r="J73" s="180">
        <v>26.881080670000003</v>
      </c>
      <c r="K73" s="180">
        <v>150.088824406</v>
      </c>
      <c r="L73" s="180">
        <v>12607.109704004999</v>
      </c>
      <c r="M73" s="180">
        <v>2100.17744052</v>
      </c>
      <c r="N73" s="180">
        <v>12223.232256715999</v>
      </c>
      <c r="O73" s="180">
        <v>96.69238673999999</v>
      </c>
      <c r="P73" s="164" t="s">
        <v>1022</v>
      </c>
      <c r="Q73" s="7" t="s">
        <v>131</v>
      </c>
      <c r="R73" s="7" t="s">
        <v>131</v>
      </c>
      <c r="S73" s="7" t="s">
        <v>132</v>
      </c>
      <c r="T73" s="7" t="s">
        <v>182</v>
      </c>
    </row>
    <row r="74" spans="1:20" ht="24" outlineLevel="2">
      <c r="A74" s="164" t="s">
        <v>670</v>
      </c>
      <c r="B74" s="164" t="s">
        <v>671</v>
      </c>
      <c r="C74" s="165">
        <v>8220060001</v>
      </c>
      <c r="D74" s="165" t="s">
        <v>706</v>
      </c>
      <c r="E74" s="166" t="s">
        <v>707</v>
      </c>
      <c r="F74" s="166" t="s">
        <v>254</v>
      </c>
      <c r="G74" s="165" t="s">
        <v>138</v>
      </c>
      <c r="H74" s="167">
        <v>80000000</v>
      </c>
      <c r="I74" s="180">
        <v>11.652125598</v>
      </c>
      <c r="J74" s="180"/>
      <c r="K74" s="180">
        <v>11.713030404</v>
      </c>
      <c r="L74" s="180">
        <v>793.509634955</v>
      </c>
      <c r="M74" s="180"/>
      <c r="N74" s="180">
        <v>953.909070984</v>
      </c>
      <c r="O74" s="180">
        <v>80</v>
      </c>
      <c r="P74" s="164" t="s">
        <v>1022</v>
      </c>
      <c r="Q74" s="7" t="s">
        <v>131</v>
      </c>
      <c r="R74" s="7" t="s">
        <v>131</v>
      </c>
      <c r="S74" s="7" t="s">
        <v>132</v>
      </c>
      <c r="T74" s="7" t="s">
        <v>137</v>
      </c>
    </row>
    <row r="75" spans="1:20" ht="12.75" outlineLevel="2">
      <c r="A75" s="164" t="s">
        <v>670</v>
      </c>
      <c r="B75" s="164" t="s">
        <v>120</v>
      </c>
      <c r="C75" s="165">
        <v>2371</v>
      </c>
      <c r="D75" s="164" t="s">
        <v>128</v>
      </c>
      <c r="E75" s="166" t="s">
        <v>129</v>
      </c>
      <c r="F75" s="166" t="s">
        <v>130</v>
      </c>
      <c r="G75" s="164" t="s">
        <v>119</v>
      </c>
      <c r="H75" s="167">
        <v>300000000</v>
      </c>
      <c r="I75" s="180">
        <v>300</v>
      </c>
      <c r="J75" s="180">
        <v>0</v>
      </c>
      <c r="K75" s="180">
        <v>300</v>
      </c>
      <c r="L75" s="180">
        <v>20429.996955</v>
      </c>
      <c r="M75" s="180">
        <v>0</v>
      </c>
      <c r="N75" s="180">
        <v>24431.996796</v>
      </c>
      <c r="O75" s="180">
        <v>300</v>
      </c>
      <c r="P75" s="164" t="s">
        <v>1022</v>
      </c>
      <c r="Q75" s="7" t="s">
        <v>131</v>
      </c>
      <c r="R75" s="7" t="s">
        <v>131</v>
      </c>
      <c r="S75" s="7" t="s">
        <v>132</v>
      </c>
      <c r="T75" s="7" t="s">
        <v>137</v>
      </c>
    </row>
    <row r="76" spans="1:20" ht="24" outlineLevel="2">
      <c r="A76" s="164" t="s">
        <v>160</v>
      </c>
      <c r="B76" s="164" t="s">
        <v>671</v>
      </c>
      <c r="C76" s="165">
        <v>6533674</v>
      </c>
      <c r="D76" s="165" t="s">
        <v>758</v>
      </c>
      <c r="E76" s="166" t="s">
        <v>759</v>
      </c>
      <c r="F76" s="166" t="s">
        <v>333</v>
      </c>
      <c r="G76" s="165" t="s">
        <v>147</v>
      </c>
      <c r="H76" s="167">
        <v>14000000</v>
      </c>
      <c r="I76" s="180">
        <v>4.133592822</v>
      </c>
      <c r="J76" s="180">
        <v>3.476757008</v>
      </c>
      <c r="K76" s="180">
        <v>0.111953021</v>
      </c>
      <c r="L76" s="180">
        <v>281.49762920599994</v>
      </c>
      <c r="M76" s="180">
        <v>278.294742563</v>
      </c>
      <c r="N76" s="180">
        <v>9.117452818</v>
      </c>
      <c r="O76" s="180">
        <v>0.07927</v>
      </c>
      <c r="P76" s="164" t="s">
        <v>1022</v>
      </c>
      <c r="Q76" s="7" t="s">
        <v>131</v>
      </c>
      <c r="R76" s="7" t="s">
        <v>131</v>
      </c>
      <c r="S76" s="7" t="s">
        <v>132</v>
      </c>
      <c r="T76" s="7" t="s">
        <v>137</v>
      </c>
    </row>
    <row r="77" spans="1:20" ht="12.75" outlineLevel="2">
      <c r="A77" s="164" t="s">
        <v>397</v>
      </c>
      <c r="B77" s="164" t="s">
        <v>120</v>
      </c>
      <c r="C77" s="165" t="s">
        <v>406</v>
      </c>
      <c r="D77" s="164" t="s">
        <v>407</v>
      </c>
      <c r="E77" s="166" t="s">
        <v>408</v>
      </c>
      <c r="F77" s="166" t="s">
        <v>254</v>
      </c>
      <c r="G77" s="164" t="s">
        <v>119</v>
      </c>
      <c r="H77" s="167">
        <v>100000000</v>
      </c>
      <c r="I77" s="180">
        <v>71.88889216</v>
      </c>
      <c r="J77" s="180">
        <v>22.89208619</v>
      </c>
      <c r="K77" s="180">
        <v>48.99680597</v>
      </c>
      <c r="L77" s="180">
        <v>4895.632826424</v>
      </c>
      <c r="M77" s="180">
        <v>1814.0286040899998</v>
      </c>
      <c r="N77" s="180">
        <v>3990.2993549109997</v>
      </c>
      <c r="O77" s="180">
        <v>48.99680597</v>
      </c>
      <c r="P77" s="164" t="s">
        <v>1022</v>
      </c>
      <c r="Q77" s="7" t="s">
        <v>131</v>
      </c>
      <c r="R77" s="7" t="s">
        <v>131</v>
      </c>
      <c r="S77" s="7" t="s">
        <v>299</v>
      </c>
      <c r="T77" s="7" t="s">
        <v>182</v>
      </c>
    </row>
    <row r="78" spans="1:20" ht="24" outlineLevel="2">
      <c r="A78" s="164" t="s">
        <v>422</v>
      </c>
      <c r="B78" s="164" t="s">
        <v>671</v>
      </c>
      <c r="C78" s="165" t="s">
        <v>802</v>
      </c>
      <c r="D78" s="165" t="s">
        <v>803</v>
      </c>
      <c r="E78" s="166" t="s">
        <v>804</v>
      </c>
      <c r="F78" s="166" t="s">
        <v>123</v>
      </c>
      <c r="G78" s="165" t="s">
        <v>119</v>
      </c>
      <c r="H78" s="167">
        <v>5000000</v>
      </c>
      <c r="I78" s="180">
        <v>2.798</v>
      </c>
      <c r="J78" s="180">
        <v>2.425093</v>
      </c>
      <c r="K78" s="180">
        <v>0.372907</v>
      </c>
      <c r="L78" s="180">
        <v>190.54377159999999</v>
      </c>
      <c r="M78" s="180">
        <v>195.48072542</v>
      </c>
      <c r="N78" s="180">
        <v>30.369542097</v>
      </c>
      <c r="O78" s="180">
        <v>0.372907</v>
      </c>
      <c r="P78" s="164" t="s">
        <v>1022</v>
      </c>
      <c r="Q78" s="7" t="s">
        <v>131</v>
      </c>
      <c r="R78" s="7" t="s">
        <v>131</v>
      </c>
      <c r="S78" s="7" t="s">
        <v>132</v>
      </c>
      <c r="T78" s="7" t="s">
        <v>182</v>
      </c>
    </row>
    <row r="79" spans="1:20" ht="24" outlineLevel="2">
      <c r="A79" s="164" t="s">
        <v>422</v>
      </c>
      <c r="B79" s="164" t="s">
        <v>671</v>
      </c>
      <c r="C79" s="165" t="s">
        <v>808</v>
      </c>
      <c r="D79" s="165" t="s">
        <v>809</v>
      </c>
      <c r="E79" s="166" t="s">
        <v>810</v>
      </c>
      <c r="F79" s="166" t="s">
        <v>811</v>
      </c>
      <c r="G79" s="165" t="s">
        <v>119</v>
      </c>
      <c r="H79" s="167">
        <v>1684040</v>
      </c>
      <c r="I79" s="180">
        <v>1.297702</v>
      </c>
      <c r="J79" s="180">
        <v>1.297702</v>
      </c>
      <c r="K79" s="180"/>
      <c r="L79" s="180">
        <v>88.373493028</v>
      </c>
      <c r="M79" s="180">
        <v>101.28331890999999</v>
      </c>
      <c r="N79" s="180"/>
      <c r="O79" s="180">
        <v>0</v>
      </c>
      <c r="P79" s="164" t="s">
        <v>1022</v>
      </c>
      <c r="Q79" s="7" t="s">
        <v>131</v>
      </c>
      <c r="R79" s="7" t="s">
        <v>131</v>
      </c>
      <c r="S79" s="7" t="s">
        <v>132</v>
      </c>
      <c r="T79" s="7" t="s">
        <v>182</v>
      </c>
    </row>
    <row r="80" spans="1:20" ht="12.75" outlineLevel="2">
      <c r="A80" s="164" t="s">
        <v>422</v>
      </c>
      <c r="B80" s="164" t="s">
        <v>120</v>
      </c>
      <c r="C80" s="165" t="s">
        <v>435</v>
      </c>
      <c r="D80" s="164" t="s">
        <v>436</v>
      </c>
      <c r="E80" s="166" t="s">
        <v>408</v>
      </c>
      <c r="F80" s="166" t="s">
        <v>135</v>
      </c>
      <c r="G80" s="164" t="s">
        <v>177</v>
      </c>
      <c r="H80" s="167">
        <v>6900000</v>
      </c>
      <c r="I80" s="180">
        <v>0.494902523</v>
      </c>
      <c r="J80" s="180">
        <v>0.4297</v>
      </c>
      <c r="K80" s="180">
        <v>0.031488398</v>
      </c>
      <c r="L80" s="180">
        <v>33.702856770000004</v>
      </c>
      <c r="M80" s="180">
        <v>34.55630212</v>
      </c>
      <c r="N80" s="180">
        <v>2.564414819</v>
      </c>
      <c r="O80" s="180">
        <v>0.02028591</v>
      </c>
      <c r="P80" s="164" t="s">
        <v>1022</v>
      </c>
      <c r="Q80" s="7" t="s">
        <v>131</v>
      </c>
      <c r="R80" s="7" t="s">
        <v>131</v>
      </c>
      <c r="S80" s="7" t="s">
        <v>1064</v>
      </c>
      <c r="T80" s="7" t="s">
        <v>182</v>
      </c>
    </row>
    <row r="81" spans="1:20" ht="12.75" outlineLevel="2">
      <c r="A81" s="164" t="s">
        <v>422</v>
      </c>
      <c r="B81" s="164" t="s">
        <v>120</v>
      </c>
      <c r="C81" s="165" t="s">
        <v>440</v>
      </c>
      <c r="D81" s="164" t="s">
        <v>441</v>
      </c>
      <c r="E81" s="166" t="s">
        <v>408</v>
      </c>
      <c r="F81" s="166" t="s">
        <v>442</v>
      </c>
      <c r="G81" s="164" t="s">
        <v>177</v>
      </c>
      <c r="H81" s="167">
        <v>20700000</v>
      </c>
      <c r="I81" s="180">
        <v>26.047323878</v>
      </c>
      <c r="J81" s="180">
        <v>8.64227004</v>
      </c>
      <c r="K81" s="180">
        <v>16.143327905</v>
      </c>
      <c r="L81" s="180">
        <v>1773.822491688</v>
      </c>
      <c r="M81" s="180">
        <v>681.77505979</v>
      </c>
      <c r="N81" s="180">
        <v>1314.712452204</v>
      </c>
      <c r="O81" s="180">
        <v>10.40008749</v>
      </c>
      <c r="P81" s="164" t="s">
        <v>1022</v>
      </c>
      <c r="Q81" s="7" t="s">
        <v>131</v>
      </c>
      <c r="R81" s="7" t="s">
        <v>131</v>
      </c>
      <c r="S81" s="7" t="s">
        <v>132</v>
      </c>
      <c r="T81" s="7" t="s">
        <v>182</v>
      </c>
    </row>
    <row r="82" spans="1:20" ht="12.75" outlineLevel="2">
      <c r="A82" s="164" t="s">
        <v>422</v>
      </c>
      <c r="B82" s="164" t="s">
        <v>120</v>
      </c>
      <c r="C82" s="165" t="s">
        <v>454</v>
      </c>
      <c r="D82" s="164" t="s">
        <v>455</v>
      </c>
      <c r="E82" s="166" t="s">
        <v>456</v>
      </c>
      <c r="F82" s="166" t="s">
        <v>244</v>
      </c>
      <c r="G82" s="164" t="s">
        <v>177</v>
      </c>
      <c r="H82" s="167">
        <v>91800000</v>
      </c>
      <c r="I82" s="180">
        <v>13.934545751</v>
      </c>
      <c r="J82" s="180">
        <v>11.495276</v>
      </c>
      <c r="K82" s="180">
        <v>1.326951748</v>
      </c>
      <c r="L82" s="180">
        <v>948.942424194</v>
      </c>
      <c r="M82" s="180">
        <v>903.4160399</v>
      </c>
      <c r="N82" s="180">
        <v>108.066936218</v>
      </c>
      <c r="O82" s="180">
        <v>0.85486799</v>
      </c>
      <c r="P82" s="164" t="s">
        <v>1022</v>
      </c>
      <c r="Q82" s="7" t="s">
        <v>131</v>
      </c>
      <c r="R82" s="7" t="s">
        <v>131</v>
      </c>
      <c r="S82" s="7" t="s">
        <v>132</v>
      </c>
      <c r="T82" s="7" t="s">
        <v>182</v>
      </c>
    </row>
    <row r="83" spans="1:20" ht="24" outlineLevel="2">
      <c r="A83" s="164" t="s">
        <v>422</v>
      </c>
      <c r="B83" s="164" t="s">
        <v>120</v>
      </c>
      <c r="C83" s="165" t="s">
        <v>478</v>
      </c>
      <c r="D83" s="164" t="s">
        <v>479</v>
      </c>
      <c r="E83" s="166" t="s">
        <v>306</v>
      </c>
      <c r="F83" s="166" t="s">
        <v>135</v>
      </c>
      <c r="G83" s="164" t="s">
        <v>177</v>
      </c>
      <c r="H83" s="167">
        <v>281800000</v>
      </c>
      <c r="I83" s="180">
        <v>26.793960451</v>
      </c>
      <c r="J83" s="180">
        <v>4.99518983</v>
      </c>
      <c r="K83" s="180">
        <v>20.526895815</v>
      </c>
      <c r="L83" s="180">
        <v>1824.668434753</v>
      </c>
      <c r="M83" s="180">
        <v>405.69024417</v>
      </c>
      <c r="N83" s="180">
        <v>1671.7101759749999</v>
      </c>
      <c r="O83" s="180">
        <v>13.22413282</v>
      </c>
      <c r="P83" s="164" t="s">
        <v>1022</v>
      </c>
      <c r="Q83" s="7" t="s">
        <v>131</v>
      </c>
      <c r="R83" s="7" t="s">
        <v>131</v>
      </c>
      <c r="S83" s="7" t="s">
        <v>132</v>
      </c>
      <c r="T83" s="7" t="s">
        <v>182</v>
      </c>
    </row>
    <row r="84" spans="1:20" ht="24" outlineLevel="2">
      <c r="A84" s="164" t="s">
        <v>512</v>
      </c>
      <c r="B84" s="164" t="s">
        <v>671</v>
      </c>
      <c r="C84" s="165" t="s">
        <v>820</v>
      </c>
      <c r="D84" s="165" t="s">
        <v>821</v>
      </c>
      <c r="E84" s="166" t="s">
        <v>822</v>
      </c>
      <c r="F84" s="166" t="s">
        <v>811</v>
      </c>
      <c r="G84" s="165" t="s">
        <v>511</v>
      </c>
      <c r="H84" s="167">
        <v>200000</v>
      </c>
      <c r="I84" s="180">
        <v>0.325228001</v>
      </c>
      <c r="J84" s="180"/>
      <c r="K84" s="180">
        <v>0.310446002</v>
      </c>
      <c r="L84" s="180">
        <v>22.148023573</v>
      </c>
      <c r="M84" s="180"/>
      <c r="N84" s="180">
        <v>25.282719082</v>
      </c>
      <c r="O84" s="180">
        <v>0.2</v>
      </c>
      <c r="P84" s="164" t="s">
        <v>1022</v>
      </c>
      <c r="Q84" s="7" t="s">
        <v>131</v>
      </c>
      <c r="R84" s="7" t="s">
        <v>131</v>
      </c>
      <c r="S84" s="7" t="s">
        <v>132</v>
      </c>
      <c r="T84" s="7" t="s">
        <v>182</v>
      </c>
    </row>
    <row r="85" spans="1:20" ht="12.75" outlineLevel="2">
      <c r="A85" s="164" t="s">
        <v>512</v>
      </c>
      <c r="B85" s="164" t="s">
        <v>120</v>
      </c>
      <c r="C85" s="165" t="s">
        <v>524</v>
      </c>
      <c r="D85" s="164" t="s">
        <v>525</v>
      </c>
      <c r="E85" s="166" t="s">
        <v>526</v>
      </c>
      <c r="F85" s="166" t="s">
        <v>254</v>
      </c>
      <c r="G85" s="164" t="s">
        <v>511</v>
      </c>
      <c r="H85" s="167">
        <v>55170000</v>
      </c>
      <c r="I85" s="180">
        <v>5.5877299119999995</v>
      </c>
      <c r="J85" s="180">
        <v>0.14370123</v>
      </c>
      <c r="K85" s="180">
        <v>5.189451473</v>
      </c>
      <c r="L85" s="180">
        <v>380.524350278</v>
      </c>
      <c r="M85" s="180">
        <v>11.08245468</v>
      </c>
      <c r="N85" s="180">
        <v>422.62887256</v>
      </c>
      <c r="O85" s="180">
        <v>3.34322326</v>
      </c>
      <c r="P85" s="164" t="s">
        <v>1022</v>
      </c>
      <c r="Q85" s="7" t="s">
        <v>131</v>
      </c>
      <c r="R85" s="7" t="s">
        <v>131</v>
      </c>
      <c r="S85" s="7" t="s">
        <v>132</v>
      </c>
      <c r="T85" s="7" t="s">
        <v>182</v>
      </c>
    </row>
    <row r="86" spans="1:20" ht="12.75" outlineLevel="2">
      <c r="A86" s="164" t="s">
        <v>512</v>
      </c>
      <c r="B86" s="164" t="s">
        <v>120</v>
      </c>
      <c r="C86" s="165" t="s">
        <v>529</v>
      </c>
      <c r="D86" s="164" t="s">
        <v>530</v>
      </c>
      <c r="E86" s="166" t="s">
        <v>531</v>
      </c>
      <c r="F86" s="166" t="s">
        <v>123</v>
      </c>
      <c r="G86" s="164" t="s">
        <v>119</v>
      </c>
      <c r="H86" s="167">
        <v>127000000</v>
      </c>
      <c r="I86" s="180">
        <v>127</v>
      </c>
      <c r="J86" s="180">
        <v>34.747793869999995</v>
      </c>
      <c r="K86" s="180">
        <v>92.25220612999999</v>
      </c>
      <c r="L86" s="180">
        <v>8648.69871095</v>
      </c>
      <c r="M86" s="180">
        <v>2753.82578689</v>
      </c>
      <c r="N86" s="180">
        <v>7513.018681974</v>
      </c>
      <c r="O86" s="180">
        <v>92.25220612999999</v>
      </c>
      <c r="P86" s="164" t="s">
        <v>1022</v>
      </c>
      <c r="Q86" s="7" t="s">
        <v>131</v>
      </c>
      <c r="R86" s="7" t="s">
        <v>131</v>
      </c>
      <c r="S86" s="7" t="s">
        <v>132</v>
      </c>
      <c r="T86" s="7" t="s">
        <v>182</v>
      </c>
    </row>
    <row r="87" spans="1:20" ht="12.75" outlineLevel="2">
      <c r="A87" s="164" t="s">
        <v>512</v>
      </c>
      <c r="B87" s="164" t="s">
        <v>120</v>
      </c>
      <c r="C87" s="165" t="s">
        <v>532</v>
      </c>
      <c r="D87" s="164" t="s">
        <v>533</v>
      </c>
      <c r="E87" s="166" t="s">
        <v>1166</v>
      </c>
      <c r="F87" s="166" t="s">
        <v>123</v>
      </c>
      <c r="G87" s="164" t="s">
        <v>511</v>
      </c>
      <c r="H87" s="167">
        <v>56860000</v>
      </c>
      <c r="I87" s="180"/>
      <c r="J87" s="180">
        <v>0.07090847</v>
      </c>
      <c r="K87" s="180">
        <v>88.188530442</v>
      </c>
      <c r="L87" s="180"/>
      <c r="M87" s="180">
        <v>5.74373338</v>
      </c>
      <c r="N87" s="180">
        <v>7182.072977349</v>
      </c>
      <c r="O87" s="180">
        <v>56.814086759999995</v>
      </c>
      <c r="P87" s="164" t="s">
        <v>1022</v>
      </c>
      <c r="Q87" s="7" t="s">
        <v>131</v>
      </c>
      <c r="R87" s="7" t="s">
        <v>131</v>
      </c>
      <c r="S87" s="7" t="s">
        <v>132</v>
      </c>
      <c r="T87" s="7" t="s">
        <v>182</v>
      </c>
    </row>
    <row r="88" spans="1:20" ht="24" outlineLevel="2">
      <c r="A88" s="164" t="s">
        <v>555</v>
      </c>
      <c r="B88" s="164" t="s">
        <v>120</v>
      </c>
      <c r="C88" s="165" t="s">
        <v>577</v>
      </c>
      <c r="D88" s="164" t="s">
        <v>578</v>
      </c>
      <c r="E88" s="166" t="s">
        <v>298</v>
      </c>
      <c r="F88" s="166" t="s">
        <v>287</v>
      </c>
      <c r="G88" s="164" t="s">
        <v>177</v>
      </c>
      <c r="H88" s="167">
        <v>18350000</v>
      </c>
      <c r="I88" s="180">
        <v>1.777729443</v>
      </c>
      <c r="J88" s="180">
        <v>0</v>
      </c>
      <c r="K88" s="180">
        <v>1.6969295279999999</v>
      </c>
      <c r="L88" s="180">
        <v>121.06335705699999</v>
      </c>
      <c r="M88" s="180">
        <v>0</v>
      </c>
      <c r="N88" s="180">
        <v>138.197922605</v>
      </c>
      <c r="O88" s="180">
        <v>1.0932204099999998</v>
      </c>
      <c r="P88" s="164" t="s">
        <v>1022</v>
      </c>
      <c r="Q88" s="7" t="s">
        <v>131</v>
      </c>
      <c r="R88" s="7" t="s">
        <v>131</v>
      </c>
      <c r="S88" s="7" t="s">
        <v>132</v>
      </c>
      <c r="T88" s="7" t="s">
        <v>182</v>
      </c>
    </row>
    <row r="89" spans="1:20" ht="12.75" outlineLevel="2">
      <c r="A89" s="164" t="s">
        <v>631</v>
      </c>
      <c r="B89" s="164" t="s">
        <v>120</v>
      </c>
      <c r="C89" s="165" t="s">
        <v>632</v>
      </c>
      <c r="D89" s="164" t="s">
        <v>633</v>
      </c>
      <c r="E89" s="166" t="s">
        <v>634</v>
      </c>
      <c r="F89" s="166" t="s">
        <v>359</v>
      </c>
      <c r="G89" s="164" t="s">
        <v>119</v>
      </c>
      <c r="H89" s="167">
        <v>20000000</v>
      </c>
      <c r="I89" s="180">
        <v>20</v>
      </c>
      <c r="J89" s="180">
        <v>0</v>
      </c>
      <c r="K89" s="180">
        <v>20</v>
      </c>
      <c r="L89" s="180">
        <v>1361.999797</v>
      </c>
      <c r="M89" s="180">
        <v>0</v>
      </c>
      <c r="N89" s="180">
        <v>1628.7997864000001</v>
      </c>
      <c r="O89" s="180">
        <v>20</v>
      </c>
      <c r="P89" s="164" t="s">
        <v>1022</v>
      </c>
      <c r="Q89" s="7" t="s">
        <v>131</v>
      </c>
      <c r="R89" s="7" t="s">
        <v>131</v>
      </c>
      <c r="S89" s="7" t="s">
        <v>132</v>
      </c>
      <c r="T89" s="7" t="s">
        <v>137</v>
      </c>
    </row>
    <row r="90" spans="1:20" ht="12.75" outlineLevel="2">
      <c r="A90" s="164" t="s">
        <v>585</v>
      </c>
      <c r="B90" s="164" t="s">
        <v>120</v>
      </c>
      <c r="C90" s="165" t="s">
        <v>34</v>
      </c>
      <c r="D90" s="164" t="s">
        <v>35</v>
      </c>
      <c r="E90" s="166" t="s">
        <v>36</v>
      </c>
      <c r="F90" s="166" t="s">
        <v>175</v>
      </c>
      <c r="G90" s="164" t="s">
        <v>119</v>
      </c>
      <c r="H90" s="167">
        <v>6000000</v>
      </c>
      <c r="I90" s="180"/>
      <c r="J90" s="180">
        <v>0</v>
      </c>
      <c r="K90" s="180">
        <v>6</v>
      </c>
      <c r="L90" s="180"/>
      <c r="M90" s="180">
        <v>0</v>
      </c>
      <c r="N90" s="180">
        <v>488.63993592</v>
      </c>
      <c r="O90" s="180">
        <v>6</v>
      </c>
      <c r="P90" s="164" t="s">
        <v>1022</v>
      </c>
      <c r="Q90" s="7" t="s">
        <v>131</v>
      </c>
      <c r="R90" s="7" t="s">
        <v>131</v>
      </c>
      <c r="S90" s="7" t="s">
        <v>132</v>
      </c>
      <c r="T90" s="7" t="s">
        <v>182</v>
      </c>
    </row>
    <row r="91" spans="1:20" ht="24" outlineLevel="2">
      <c r="A91" s="164" t="s">
        <v>658</v>
      </c>
      <c r="B91" s="164" t="s">
        <v>671</v>
      </c>
      <c r="C91" s="165" t="s">
        <v>859</v>
      </c>
      <c r="D91" s="165" t="s">
        <v>860</v>
      </c>
      <c r="E91" s="166" t="s">
        <v>861</v>
      </c>
      <c r="F91" s="166" t="s">
        <v>156</v>
      </c>
      <c r="G91" s="165" t="s">
        <v>655</v>
      </c>
      <c r="H91" s="167">
        <v>500000000</v>
      </c>
      <c r="I91" s="180">
        <v>133.338665102</v>
      </c>
      <c r="J91" s="180">
        <v>0.15</v>
      </c>
      <c r="K91" s="180">
        <v>133.172502019</v>
      </c>
      <c r="L91" s="180">
        <v>9080.361740065</v>
      </c>
      <c r="M91" s="180">
        <v>11.887496732</v>
      </c>
      <c r="N91" s="180">
        <v>10845.56714215</v>
      </c>
      <c r="O91" s="180">
        <v>499.436825</v>
      </c>
      <c r="P91" s="164" t="s">
        <v>1022</v>
      </c>
      <c r="Q91" s="7" t="s">
        <v>131</v>
      </c>
      <c r="R91" s="7" t="s">
        <v>131</v>
      </c>
      <c r="S91" s="7" t="s">
        <v>132</v>
      </c>
      <c r="T91" s="7" t="s">
        <v>137</v>
      </c>
    </row>
    <row r="92" spans="1:20" ht="24" outlineLevel="2">
      <c r="A92" s="164" t="s">
        <v>669</v>
      </c>
      <c r="B92" s="164" t="s">
        <v>671</v>
      </c>
      <c r="C92" s="165">
        <v>10764</v>
      </c>
      <c r="D92" s="165" t="s">
        <v>883</v>
      </c>
      <c r="E92" s="166" t="s">
        <v>884</v>
      </c>
      <c r="F92" s="166" t="s">
        <v>567</v>
      </c>
      <c r="G92" s="165" t="s">
        <v>194</v>
      </c>
      <c r="H92" s="167">
        <v>35000000</v>
      </c>
      <c r="I92" s="180">
        <v>34.709500226</v>
      </c>
      <c r="J92" s="180"/>
      <c r="K92" s="180">
        <v>29.000999905</v>
      </c>
      <c r="L92" s="180">
        <v>2363.716613105</v>
      </c>
      <c r="M92" s="180"/>
      <c r="N92" s="180">
        <v>2361.841122513</v>
      </c>
      <c r="O92" s="180">
        <v>17.5</v>
      </c>
      <c r="P92" s="164" t="s">
        <v>1022</v>
      </c>
      <c r="Q92" s="7" t="s">
        <v>131</v>
      </c>
      <c r="R92" s="7" t="s">
        <v>131</v>
      </c>
      <c r="S92" s="7" t="s">
        <v>132</v>
      </c>
      <c r="T92" s="7" t="s">
        <v>137</v>
      </c>
    </row>
    <row r="93" spans="1:20" ht="24" outlineLevel="2">
      <c r="A93" s="164" t="s">
        <v>948</v>
      </c>
      <c r="B93" s="164" t="s">
        <v>671</v>
      </c>
      <c r="C93" s="165" t="s">
        <v>981</v>
      </c>
      <c r="D93" s="165" t="s">
        <v>982</v>
      </c>
      <c r="E93" s="166" t="s">
        <v>983</v>
      </c>
      <c r="F93" s="166" t="s">
        <v>984</v>
      </c>
      <c r="G93" s="165" t="s">
        <v>119</v>
      </c>
      <c r="H93" s="167">
        <v>200000000</v>
      </c>
      <c r="I93" s="180">
        <v>178.667573</v>
      </c>
      <c r="J93" s="180">
        <v>63.739899</v>
      </c>
      <c r="K93" s="180">
        <v>114.927674</v>
      </c>
      <c r="L93" s="180">
        <v>12167.259907824</v>
      </c>
      <c r="M93" s="180">
        <v>5127.875202810001</v>
      </c>
      <c r="N93" s="180">
        <v>9359.708543132</v>
      </c>
      <c r="O93" s="180">
        <v>114.927674</v>
      </c>
      <c r="P93" s="164" t="s">
        <v>1022</v>
      </c>
      <c r="Q93" s="7" t="s">
        <v>131</v>
      </c>
      <c r="R93" s="7" t="s">
        <v>131</v>
      </c>
      <c r="S93" s="7" t="s">
        <v>132</v>
      </c>
      <c r="T93" s="7" t="s">
        <v>137</v>
      </c>
    </row>
    <row r="94" spans="1:20" ht="12.75" outlineLevel="1">
      <c r="A94" s="164"/>
      <c r="B94" s="164"/>
      <c r="C94" s="165"/>
      <c r="D94" s="165"/>
      <c r="E94" s="166"/>
      <c r="F94" s="166"/>
      <c r="G94" s="165"/>
      <c r="H94" s="167"/>
      <c r="I94" s="180"/>
      <c r="J94" s="180">
        <f>SUBTOTAL(9,J71:J93)</f>
        <v>190.53672587800003</v>
      </c>
      <c r="K94" s="180"/>
      <c r="L94" s="180"/>
      <c r="M94" s="180">
        <f>SUBTOTAL(9,M71:M93)</f>
        <v>15144.713573894003</v>
      </c>
      <c r="N94" s="180"/>
      <c r="O94" s="180"/>
      <c r="P94" s="164"/>
      <c r="Q94" s="7"/>
      <c r="R94" s="381" t="s">
        <v>1033</v>
      </c>
      <c r="S94" s="7"/>
      <c r="T94" s="7"/>
    </row>
    <row r="95" spans="1:20" ht="12.75" outlineLevel="2">
      <c r="A95" s="164" t="s">
        <v>180</v>
      </c>
      <c r="B95" s="164" t="s">
        <v>120</v>
      </c>
      <c r="C95" s="165" t="s">
        <v>212</v>
      </c>
      <c r="D95" s="164" t="s">
        <v>213</v>
      </c>
      <c r="E95" s="166" t="s">
        <v>214</v>
      </c>
      <c r="F95" s="166" t="s">
        <v>215</v>
      </c>
      <c r="G95" s="164" t="s">
        <v>177</v>
      </c>
      <c r="H95" s="167">
        <v>5793530.9</v>
      </c>
      <c r="I95" s="180">
        <v>0.32063193900000003</v>
      </c>
      <c r="J95" s="180">
        <v>0.28547726</v>
      </c>
      <c r="K95" s="180"/>
      <c r="L95" s="180">
        <v>21.835031797</v>
      </c>
      <c r="M95" s="180">
        <v>22.72712645</v>
      </c>
      <c r="N95" s="180"/>
      <c r="O95" s="180">
        <v>0</v>
      </c>
      <c r="P95" s="164" t="s">
        <v>1023</v>
      </c>
      <c r="Q95" s="7" t="s">
        <v>1024</v>
      </c>
      <c r="R95" s="7" t="s">
        <v>216</v>
      </c>
      <c r="S95" s="7" t="s">
        <v>387</v>
      </c>
      <c r="T95" s="7" t="s">
        <v>182</v>
      </c>
    </row>
    <row r="96" spans="1:20" ht="12.75" outlineLevel="2">
      <c r="A96" s="164" t="s">
        <v>180</v>
      </c>
      <c r="B96" s="164" t="s">
        <v>120</v>
      </c>
      <c r="C96" s="165" t="s">
        <v>262</v>
      </c>
      <c r="D96" s="164" t="s">
        <v>263</v>
      </c>
      <c r="E96" s="166" t="s">
        <v>264</v>
      </c>
      <c r="F96" s="166" t="s">
        <v>265</v>
      </c>
      <c r="G96" s="164" t="s">
        <v>177</v>
      </c>
      <c r="H96" s="167">
        <v>10864000</v>
      </c>
      <c r="I96" s="180">
        <v>13.290981054</v>
      </c>
      <c r="J96" s="180">
        <v>0.02012465</v>
      </c>
      <c r="K96" s="180">
        <v>12.666711179</v>
      </c>
      <c r="L96" s="180">
        <v>905.115674841</v>
      </c>
      <c r="M96" s="180">
        <v>1.63009651</v>
      </c>
      <c r="N96" s="180">
        <v>1031.576823174</v>
      </c>
      <c r="O96" s="180">
        <v>8.16033133</v>
      </c>
      <c r="P96" s="164" t="s">
        <v>1023</v>
      </c>
      <c r="Q96" s="7" t="s">
        <v>1024</v>
      </c>
      <c r="R96" s="7" t="s">
        <v>216</v>
      </c>
      <c r="S96" s="7" t="s">
        <v>261</v>
      </c>
      <c r="T96" s="7" t="s">
        <v>182</v>
      </c>
    </row>
    <row r="97" spans="1:20" ht="24" outlineLevel="2">
      <c r="A97" s="164" t="s">
        <v>180</v>
      </c>
      <c r="B97" s="164" t="s">
        <v>120</v>
      </c>
      <c r="C97" s="165" t="s">
        <v>269</v>
      </c>
      <c r="D97" s="164" t="s">
        <v>270</v>
      </c>
      <c r="E97" s="166" t="s">
        <v>264</v>
      </c>
      <c r="F97" s="166" t="s">
        <v>265</v>
      </c>
      <c r="G97" s="164" t="s">
        <v>177</v>
      </c>
      <c r="H97" s="167">
        <v>1260798.83</v>
      </c>
      <c r="I97" s="180">
        <v>2.5266705529999998</v>
      </c>
      <c r="J97" s="180">
        <v>1.17450127</v>
      </c>
      <c r="K97" s="180">
        <v>1.260997495</v>
      </c>
      <c r="L97" s="180">
        <v>172.066239018</v>
      </c>
      <c r="M97" s="180">
        <v>87.11898168</v>
      </c>
      <c r="N97" s="180">
        <v>102.69562254899999</v>
      </c>
      <c r="O97" s="180">
        <v>0.81237799</v>
      </c>
      <c r="P97" s="164" t="s">
        <v>1023</v>
      </c>
      <c r="Q97" s="7" t="s">
        <v>1024</v>
      </c>
      <c r="R97" s="7" t="s">
        <v>216</v>
      </c>
      <c r="S97" s="7" t="s">
        <v>1064</v>
      </c>
      <c r="T97" s="7" t="s">
        <v>182</v>
      </c>
    </row>
    <row r="98" spans="1:20" ht="24" outlineLevel="2">
      <c r="A98" s="164" t="s">
        <v>689</v>
      </c>
      <c r="B98" s="164" t="s">
        <v>671</v>
      </c>
      <c r="C98" s="165">
        <v>10028</v>
      </c>
      <c r="D98" s="165" t="s">
        <v>700</v>
      </c>
      <c r="E98" s="166" t="s">
        <v>701</v>
      </c>
      <c r="F98" s="166" t="s">
        <v>123</v>
      </c>
      <c r="G98" s="165" t="s">
        <v>690</v>
      </c>
      <c r="H98" s="167">
        <v>10500000</v>
      </c>
      <c r="I98" s="180">
        <v>5.801069028</v>
      </c>
      <c r="J98" s="180">
        <v>1.978828879</v>
      </c>
      <c r="K98" s="180">
        <v>3.0253412859999997</v>
      </c>
      <c r="L98" s="180">
        <v>395.052741893</v>
      </c>
      <c r="M98" s="180">
        <v>158.227504323</v>
      </c>
      <c r="N98" s="180">
        <v>246.383761988</v>
      </c>
      <c r="O98" s="180">
        <v>3.48988244</v>
      </c>
      <c r="P98" s="164" t="s">
        <v>1023</v>
      </c>
      <c r="Q98" s="7" t="s">
        <v>1024</v>
      </c>
      <c r="R98" s="7" t="s">
        <v>216</v>
      </c>
      <c r="S98" s="7" t="s">
        <v>702</v>
      </c>
      <c r="T98" s="7" t="s">
        <v>137</v>
      </c>
    </row>
    <row r="99" spans="1:20" ht="24" outlineLevel="2">
      <c r="A99" s="164" t="s">
        <v>711</v>
      </c>
      <c r="B99" s="164" t="s">
        <v>671</v>
      </c>
      <c r="C99" s="165" t="s">
        <v>714</v>
      </c>
      <c r="D99" s="165" t="s">
        <v>715</v>
      </c>
      <c r="E99" s="166" t="s">
        <v>716</v>
      </c>
      <c r="F99" s="166" t="s">
        <v>494</v>
      </c>
      <c r="G99" s="165" t="s">
        <v>147</v>
      </c>
      <c r="H99" s="167">
        <v>18000000</v>
      </c>
      <c r="I99" s="180"/>
      <c r="J99" s="180"/>
      <c r="K99" s="180">
        <v>25.421399955</v>
      </c>
      <c r="L99" s="180"/>
      <c r="M99" s="180"/>
      <c r="N99" s="180">
        <v>2070.318540818</v>
      </c>
      <c r="O99" s="180">
        <v>18</v>
      </c>
      <c r="P99" s="164" t="s">
        <v>1023</v>
      </c>
      <c r="Q99" s="7" t="s">
        <v>1024</v>
      </c>
      <c r="R99" s="7" t="s">
        <v>216</v>
      </c>
      <c r="S99" s="7" t="s">
        <v>1064</v>
      </c>
      <c r="T99" s="7" t="s">
        <v>182</v>
      </c>
    </row>
    <row r="100" spans="1:20" ht="24" outlineLevel="2">
      <c r="A100" s="164" t="s">
        <v>160</v>
      </c>
      <c r="B100" s="164" t="s">
        <v>671</v>
      </c>
      <c r="C100" s="165" t="s">
        <v>749</v>
      </c>
      <c r="D100" s="165" t="s">
        <v>750</v>
      </c>
      <c r="E100" s="166" t="s">
        <v>260</v>
      </c>
      <c r="F100" s="166" t="s">
        <v>1171</v>
      </c>
      <c r="G100" s="165" t="s">
        <v>147</v>
      </c>
      <c r="H100" s="167">
        <v>4600000</v>
      </c>
      <c r="I100" s="180">
        <v>5.651400217</v>
      </c>
      <c r="J100" s="180"/>
      <c r="K100" s="180">
        <v>5.079211246</v>
      </c>
      <c r="L100" s="180">
        <v>384.86029742799997</v>
      </c>
      <c r="M100" s="180"/>
      <c r="N100" s="180">
        <v>413.65090964999996</v>
      </c>
      <c r="O100" s="180">
        <v>3.596411</v>
      </c>
      <c r="P100" s="164" t="s">
        <v>1023</v>
      </c>
      <c r="Q100" s="7" t="s">
        <v>1024</v>
      </c>
      <c r="R100" s="7" t="s">
        <v>216</v>
      </c>
      <c r="S100" s="7" t="s">
        <v>1064</v>
      </c>
      <c r="T100" s="7" t="s">
        <v>137</v>
      </c>
    </row>
    <row r="101" spans="1:20" ht="24" outlineLevel="2">
      <c r="A101" s="164" t="s">
        <v>422</v>
      </c>
      <c r="B101" s="164" t="s">
        <v>671</v>
      </c>
      <c r="C101" s="165" t="s">
        <v>786</v>
      </c>
      <c r="D101" s="165" t="s">
        <v>787</v>
      </c>
      <c r="E101" s="166" t="s">
        <v>449</v>
      </c>
      <c r="F101" s="166" t="s">
        <v>49</v>
      </c>
      <c r="G101" s="165" t="s">
        <v>194</v>
      </c>
      <c r="H101" s="167">
        <v>686000</v>
      </c>
      <c r="I101" s="180">
        <v>0.107577594</v>
      </c>
      <c r="J101" s="180">
        <v>0.085396922</v>
      </c>
      <c r="K101" s="180">
        <v>0.013811204</v>
      </c>
      <c r="L101" s="180">
        <v>7.326033035</v>
      </c>
      <c r="M101" s="180">
        <v>6.66821709</v>
      </c>
      <c r="N101" s="180">
        <v>1.124784321</v>
      </c>
      <c r="O101" s="180">
        <v>0.008334059999999999</v>
      </c>
      <c r="P101" s="164" t="s">
        <v>1023</v>
      </c>
      <c r="Q101" s="7" t="s">
        <v>1024</v>
      </c>
      <c r="R101" s="7" t="s">
        <v>216</v>
      </c>
      <c r="S101" s="7" t="s">
        <v>450</v>
      </c>
      <c r="T101" s="7" t="s">
        <v>182</v>
      </c>
    </row>
    <row r="102" spans="1:20" ht="24" outlineLevel="2">
      <c r="A102" s="164" t="s">
        <v>422</v>
      </c>
      <c r="B102" s="164" t="s">
        <v>671</v>
      </c>
      <c r="C102" s="165" t="s">
        <v>788</v>
      </c>
      <c r="D102" s="165" t="s">
        <v>789</v>
      </c>
      <c r="E102" s="166" t="s">
        <v>790</v>
      </c>
      <c r="F102" s="166" t="s">
        <v>156</v>
      </c>
      <c r="G102" s="165" t="s">
        <v>119</v>
      </c>
      <c r="H102" s="167">
        <v>706500</v>
      </c>
      <c r="I102" s="180">
        <v>0.29894889</v>
      </c>
      <c r="J102" s="180">
        <v>0.29894889</v>
      </c>
      <c r="K102" s="180"/>
      <c r="L102" s="180">
        <v>20.358416375</v>
      </c>
      <c r="M102" s="180">
        <v>23.575109418</v>
      </c>
      <c r="N102" s="180"/>
      <c r="O102" s="180">
        <v>0</v>
      </c>
      <c r="P102" s="164" t="s">
        <v>1023</v>
      </c>
      <c r="Q102" s="7" t="s">
        <v>1024</v>
      </c>
      <c r="R102" s="7" t="s">
        <v>216</v>
      </c>
      <c r="S102" s="7" t="s">
        <v>340</v>
      </c>
      <c r="T102" s="7" t="s">
        <v>182</v>
      </c>
    </row>
    <row r="103" spans="1:20" ht="12.75" outlineLevel="2">
      <c r="A103" s="164" t="s">
        <v>422</v>
      </c>
      <c r="B103" s="164" t="s">
        <v>120</v>
      </c>
      <c r="C103" s="165" t="s">
        <v>427</v>
      </c>
      <c r="D103" s="164" t="s">
        <v>428</v>
      </c>
      <c r="E103" s="166" t="s">
        <v>429</v>
      </c>
      <c r="F103" s="166" t="s">
        <v>430</v>
      </c>
      <c r="G103" s="164" t="s">
        <v>177</v>
      </c>
      <c r="H103" s="167">
        <v>12735856.59</v>
      </c>
      <c r="I103" s="180">
        <v>5.958410185</v>
      </c>
      <c r="J103" s="180">
        <v>0</v>
      </c>
      <c r="K103" s="180">
        <v>5.687593360999999</v>
      </c>
      <c r="L103" s="180">
        <v>405.767673101</v>
      </c>
      <c r="M103" s="180">
        <v>0</v>
      </c>
      <c r="N103" s="180">
        <v>463.197542561</v>
      </c>
      <c r="O103" s="180">
        <v>3.6641434100000003</v>
      </c>
      <c r="P103" s="164" t="s">
        <v>1023</v>
      </c>
      <c r="Q103" s="7" t="s">
        <v>1024</v>
      </c>
      <c r="R103" s="7" t="s">
        <v>216</v>
      </c>
      <c r="S103" s="7" t="s">
        <v>278</v>
      </c>
      <c r="T103" s="7" t="s">
        <v>182</v>
      </c>
    </row>
    <row r="104" spans="1:20" ht="24" outlineLevel="2">
      <c r="A104" s="164" t="s">
        <v>422</v>
      </c>
      <c r="B104" s="164" t="s">
        <v>120</v>
      </c>
      <c r="C104" s="165" t="s">
        <v>447</v>
      </c>
      <c r="D104" s="164" t="s">
        <v>448</v>
      </c>
      <c r="E104" s="166" t="s">
        <v>449</v>
      </c>
      <c r="F104" s="166" t="s">
        <v>49</v>
      </c>
      <c r="G104" s="164" t="s">
        <v>177</v>
      </c>
      <c r="H104" s="167">
        <v>2700000</v>
      </c>
      <c r="I104" s="180">
        <v>2.043326858</v>
      </c>
      <c r="J104" s="180">
        <v>0.06056954</v>
      </c>
      <c r="K104" s="180">
        <v>1.884713207</v>
      </c>
      <c r="L104" s="180">
        <v>139.150538293</v>
      </c>
      <c r="M104" s="180">
        <v>4.98694419</v>
      </c>
      <c r="N104" s="180">
        <v>153.491023477</v>
      </c>
      <c r="O104" s="180">
        <v>1.2141971200000001</v>
      </c>
      <c r="P104" s="164" t="s">
        <v>1023</v>
      </c>
      <c r="Q104" s="7" t="s">
        <v>1024</v>
      </c>
      <c r="R104" s="7" t="s">
        <v>216</v>
      </c>
      <c r="S104" s="7" t="s">
        <v>450</v>
      </c>
      <c r="T104" s="7" t="s">
        <v>182</v>
      </c>
    </row>
    <row r="105" spans="1:20" ht="12.75" outlineLevel="2">
      <c r="A105" s="164" t="s">
        <v>422</v>
      </c>
      <c r="B105" s="164" t="s">
        <v>120</v>
      </c>
      <c r="C105" s="165" t="s">
        <v>487</v>
      </c>
      <c r="D105" s="164" t="s">
        <v>488</v>
      </c>
      <c r="E105" s="166" t="s">
        <v>489</v>
      </c>
      <c r="F105" s="166" t="s">
        <v>490</v>
      </c>
      <c r="G105" s="164" t="s">
        <v>177</v>
      </c>
      <c r="H105" s="167">
        <v>15100000</v>
      </c>
      <c r="I105" s="180">
        <v>20.152376165</v>
      </c>
      <c r="J105" s="180">
        <v>2.67184346</v>
      </c>
      <c r="K105" s="180">
        <v>16.527399405</v>
      </c>
      <c r="L105" s="180">
        <v>1372.37661226</v>
      </c>
      <c r="M105" s="180">
        <v>210.46312093</v>
      </c>
      <c r="N105" s="180">
        <v>1345.9912310569998</v>
      </c>
      <c r="O105" s="180">
        <v>10.64751957</v>
      </c>
      <c r="P105" s="164" t="s">
        <v>1023</v>
      </c>
      <c r="Q105" s="7" t="s">
        <v>1024</v>
      </c>
      <c r="R105" s="7" t="s">
        <v>216</v>
      </c>
      <c r="S105" s="7" t="s">
        <v>261</v>
      </c>
      <c r="T105" s="7" t="s">
        <v>182</v>
      </c>
    </row>
    <row r="106" spans="1:20" ht="24" outlineLevel="2">
      <c r="A106" s="164" t="s">
        <v>512</v>
      </c>
      <c r="B106" s="164" t="s">
        <v>671</v>
      </c>
      <c r="C106" s="165" t="s">
        <v>823</v>
      </c>
      <c r="D106" s="165" t="s">
        <v>824</v>
      </c>
      <c r="E106" s="166" t="s">
        <v>825</v>
      </c>
      <c r="F106" s="166" t="s">
        <v>826</v>
      </c>
      <c r="G106" s="165" t="s">
        <v>119</v>
      </c>
      <c r="H106" s="167">
        <v>250000</v>
      </c>
      <c r="I106" s="180">
        <v>0.16252228</v>
      </c>
      <c r="J106" s="180"/>
      <c r="K106" s="180">
        <v>0.16252228</v>
      </c>
      <c r="L106" s="180">
        <v>11.067765618000001</v>
      </c>
      <c r="M106" s="180"/>
      <c r="N106" s="180">
        <v>13.235812746999999</v>
      </c>
      <c r="O106" s="180">
        <v>0.16252228</v>
      </c>
      <c r="P106" s="164" t="s">
        <v>1023</v>
      </c>
      <c r="Q106" s="7" t="s">
        <v>1024</v>
      </c>
      <c r="R106" s="7" t="s">
        <v>216</v>
      </c>
      <c r="S106" s="7" t="s">
        <v>517</v>
      </c>
      <c r="T106" s="7" t="s">
        <v>182</v>
      </c>
    </row>
    <row r="107" spans="1:20" ht="12.75" outlineLevel="2">
      <c r="A107" s="164" t="s">
        <v>512</v>
      </c>
      <c r="B107" s="164" t="s">
        <v>120</v>
      </c>
      <c r="C107" s="165" t="s">
        <v>515</v>
      </c>
      <c r="D107" s="164" t="s">
        <v>516</v>
      </c>
      <c r="E107" s="166" t="s">
        <v>514</v>
      </c>
      <c r="F107" s="166" t="s">
        <v>224</v>
      </c>
      <c r="G107" s="164" t="s">
        <v>119</v>
      </c>
      <c r="H107" s="167">
        <v>5000000</v>
      </c>
      <c r="I107" s="180">
        <v>0.16486907</v>
      </c>
      <c r="J107" s="180">
        <v>0.16590625</v>
      </c>
      <c r="K107" s="180">
        <v>0</v>
      </c>
      <c r="L107" s="180">
        <v>11.22758175</v>
      </c>
      <c r="M107" s="180">
        <v>11.53961079</v>
      </c>
      <c r="N107" s="180">
        <v>0</v>
      </c>
      <c r="O107" s="180">
        <v>1.08056666</v>
      </c>
      <c r="P107" s="164" t="s">
        <v>1023</v>
      </c>
      <c r="Q107" s="7" t="s">
        <v>1024</v>
      </c>
      <c r="R107" s="7" t="s">
        <v>216</v>
      </c>
      <c r="S107" s="7" t="s">
        <v>517</v>
      </c>
      <c r="T107" s="7" t="s">
        <v>182</v>
      </c>
    </row>
    <row r="108" spans="1:20" ht="12.75" outlineLevel="2">
      <c r="A108" s="164" t="s">
        <v>512</v>
      </c>
      <c r="B108" s="164" t="s">
        <v>120</v>
      </c>
      <c r="C108" s="165" t="s">
        <v>518</v>
      </c>
      <c r="D108" s="164" t="s">
        <v>519</v>
      </c>
      <c r="E108" s="166" t="s">
        <v>514</v>
      </c>
      <c r="F108" s="166" t="s">
        <v>135</v>
      </c>
      <c r="G108" s="164" t="s">
        <v>119</v>
      </c>
      <c r="H108" s="167">
        <v>20000000</v>
      </c>
      <c r="I108" s="180">
        <v>9.806687160000001</v>
      </c>
      <c r="J108" s="180">
        <v>1.52237423</v>
      </c>
      <c r="K108" s="180">
        <v>8.28431293</v>
      </c>
      <c r="L108" s="180">
        <v>667.8352960579999</v>
      </c>
      <c r="M108" s="180">
        <v>123.10295061</v>
      </c>
      <c r="N108" s="180">
        <v>674.67435654</v>
      </c>
      <c r="O108" s="180">
        <v>9.806687160000001</v>
      </c>
      <c r="P108" s="164" t="s">
        <v>1023</v>
      </c>
      <c r="Q108" s="7" t="s">
        <v>1024</v>
      </c>
      <c r="R108" s="7" t="s">
        <v>216</v>
      </c>
      <c r="S108" s="7" t="s">
        <v>517</v>
      </c>
      <c r="T108" s="7" t="s">
        <v>182</v>
      </c>
    </row>
    <row r="109" spans="1:20" ht="24" outlineLevel="2">
      <c r="A109" s="164" t="s">
        <v>604</v>
      </c>
      <c r="B109" s="164" t="s">
        <v>671</v>
      </c>
      <c r="C109" s="165">
        <v>10465</v>
      </c>
      <c r="D109" s="165" t="s">
        <v>834</v>
      </c>
      <c r="E109" s="166" t="s">
        <v>835</v>
      </c>
      <c r="F109" s="166" t="s">
        <v>836</v>
      </c>
      <c r="G109" s="165" t="s">
        <v>199</v>
      </c>
      <c r="H109" s="167">
        <v>27000000</v>
      </c>
      <c r="I109" s="180">
        <v>0.250521922</v>
      </c>
      <c r="J109" s="180"/>
      <c r="K109" s="180">
        <v>0.281337918</v>
      </c>
      <c r="L109" s="180">
        <v>17.060540334</v>
      </c>
      <c r="M109" s="180"/>
      <c r="N109" s="180">
        <v>22.912157062</v>
      </c>
      <c r="O109" s="180">
        <v>27</v>
      </c>
      <c r="P109" s="164" t="s">
        <v>1023</v>
      </c>
      <c r="Q109" s="7" t="s">
        <v>1024</v>
      </c>
      <c r="R109" s="7" t="s">
        <v>216</v>
      </c>
      <c r="S109" s="7" t="s">
        <v>837</v>
      </c>
      <c r="T109" s="7" t="s">
        <v>137</v>
      </c>
    </row>
    <row r="110" spans="1:20" ht="12.75" outlineLevel="2">
      <c r="A110" s="164" t="s">
        <v>604</v>
      </c>
      <c r="B110" s="164" t="s">
        <v>120</v>
      </c>
      <c r="C110" s="165" t="s">
        <v>605</v>
      </c>
      <c r="D110" s="164" t="s">
        <v>606</v>
      </c>
      <c r="E110" s="166" t="s">
        <v>607</v>
      </c>
      <c r="F110" s="166" t="s">
        <v>1158</v>
      </c>
      <c r="G110" s="164" t="s">
        <v>199</v>
      </c>
      <c r="H110" s="167">
        <v>3829074991</v>
      </c>
      <c r="I110" s="180">
        <v>27.843064142</v>
      </c>
      <c r="J110" s="180">
        <v>1.44208747</v>
      </c>
      <c r="K110" s="180">
        <v>29.8204186</v>
      </c>
      <c r="L110" s="180">
        <v>1896.112385474</v>
      </c>
      <c r="M110" s="180">
        <v>115.48842635</v>
      </c>
      <c r="N110" s="180">
        <v>2428.57457234</v>
      </c>
      <c r="O110" s="180">
        <v>2861.865571</v>
      </c>
      <c r="P110" s="164" t="s">
        <v>1023</v>
      </c>
      <c r="Q110" s="7" t="s">
        <v>1024</v>
      </c>
      <c r="R110" s="7" t="s">
        <v>216</v>
      </c>
      <c r="S110" s="7" t="s">
        <v>261</v>
      </c>
      <c r="T110" s="7" t="s">
        <v>137</v>
      </c>
    </row>
    <row r="111" spans="1:20" ht="12.75" outlineLevel="2">
      <c r="A111" s="164" t="s">
        <v>585</v>
      </c>
      <c r="B111" s="164" t="s">
        <v>120</v>
      </c>
      <c r="C111" s="165" t="s">
        <v>586</v>
      </c>
      <c r="D111" s="164" t="s">
        <v>587</v>
      </c>
      <c r="E111" s="166" t="s">
        <v>588</v>
      </c>
      <c r="F111" s="166" t="s">
        <v>254</v>
      </c>
      <c r="G111" s="164" t="s">
        <v>119</v>
      </c>
      <c r="H111" s="167">
        <v>5250000</v>
      </c>
      <c r="I111" s="180">
        <v>5.25</v>
      </c>
      <c r="J111" s="180">
        <v>0</v>
      </c>
      <c r="K111" s="180">
        <v>5.25</v>
      </c>
      <c r="L111" s="180">
        <v>357.52494671200003</v>
      </c>
      <c r="M111" s="180">
        <v>0</v>
      </c>
      <c r="N111" s="180">
        <v>427.55994393000003</v>
      </c>
      <c r="O111" s="180">
        <v>5.25</v>
      </c>
      <c r="P111" s="164" t="s">
        <v>1023</v>
      </c>
      <c r="Q111" s="7" t="s">
        <v>1024</v>
      </c>
      <c r="R111" s="7" t="s">
        <v>216</v>
      </c>
      <c r="S111" s="7" t="s">
        <v>340</v>
      </c>
      <c r="T111" s="7" t="s">
        <v>182</v>
      </c>
    </row>
    <row r="112" spans="1:20" ht="24" outlineLevel="2">
      <c r="A112" s="164" t="s">
        <v>585</v>
      </c>
      <c r="B112" s="164" t="s">
        <v>120</v>
      </c>
      <c r="C112" s="165" t="s">
        <v>1161</v>
      </c>
      <c r="D112" s="164" t="s">
        <v>1162</v>
      </c>
      <c r="E112" s="166" t="s">
        <v>1163</v>
      </c>
      <c r="F112" s="166" t="s">
        <v>1164</v>
      </c>
      <c r="G112" s="164" t="s">
        <v>119</v>
      </c>
      <c r="H112" s="167">
        <v>16000000</v>
      </c>
      <c r="I112" s="180">
        <v>4.716679480000001</v>
      </c>
      <c r="J112" s="180">
        <v>0</v>
      </c>
      <c r="K112" s="180">
        <v>4.716679480000001</v>
      </c>
      <c r="L112" s="180">
        <v>321.20582471399996</v>
      </c>
      <c r="M112" s="180">
        <v>0</v>
      </c>
      <c r="N112" s="180">
        <v>384.126326477</v>
      </c>
      <c r="O112" s="180">
        <v>4.716679480000001</v>
      </c>
      <c r="P112" s="164" t="s">
        <v>1023</v>
      </c>
      <c r="Q112" s="7" t="s">
        <v>1024</v>
      </c>
      <c r="R112" s="7" t="s">
        <v>216</v>
      </c>
      <c r="S112" s="7" t="s">
        <v>450</v>
      </c>
      <c r="T112" s="7" t="s">
        <v>182</v>
      </c>
    </row>
    <row r="113" spans="1:20" ht="24" outlineLevel="2">
      <c r="A113" s="164" t="s">
        <v>948</v>
      </c>
      <c r="B113" s="164" t="s">
        <v>671</v>
      </c>
      <c r="C113" s="165" t="s">
        <v>992</v>
      </c>
      <c r="D113" s="165" t="s">
        <v>993</v>
      </c>
      <c r="E113" s="166" t="s">
        <v>956</v>
      </c>
      <c r="F113" s="166" t="s">
        <v>567</v>
      </c>
      <c r="G113" s="165" t="s">
        <v>119</v>
      </c>
      <c r="H113" s="167">
        <v>192028414</v>
      </c>
      <c r="I113" s="180">
        <v>79.555249</v>
      </c>
      <c r="J113" s="180">
        <v>59.372992</v>
      </c>
      <c r="K113" s="180">
        <v>20.182257</v>
      </c>
      <c r="L113" s="180">
        <v>5417.711649413999</v>
      </c>
      <c r="M113" s="180">
        <v>4776.557512171</v>
      </c>
      <c r="N113" s="180">
        <v>1643.642794533</v>
      </c>
      <c r="O113" s="180">
        <v>20.182257</v>
      </c>
      <c r="P113" s="164" t="s">
        <v>1023</v>
      </c>
      <c r="Q113" s="7" t="s">
        <v>1024</v>
      </c>
      <c r="R113" s="7" t="s">
        <v>216</v>
      </c>
      <c r="S113" s="7" t="s">
        <v>957</v>
      </c>
      <c r="T113" s="7" t="s">
        <v>137</v>
      </c>
    </row>
    <row r="114" spans="1:20" ht="24" outlineLevel="2">
      <c r="A114" s="164" t="s">
        <v>948</v>
      </c>
      <c r="B114" s="164" t="s">
        <v>671</v>
      </c>
      <c r="C114" s="165" t="s">
        <v>68</v>
      </c>
      <c r="D114" s="165" t="s">
        <v>69</v>
      </c>
      <c r="E114" s="166" t="s">
        <v>963</v>
      </c>
      <c r="F114" s="166" t="s">
        <v>811</v>
      </c>
      <c r="G114" s="165" t="s">
        <v>119</v>
      </c>
      <c r="H114" s="167">
        <v>147323151</v>
      </c>
      <c r="I114" s="180"/>
      <c r="J114" s="180"/>
      <c r="K114" s="180">
        <v>147.323151</v>
      </c>
      <c r="L114" s="180"/>
      <c r="M114" s="180"/>
      <c r="N114" s="180">
        <v>11997.995844029</v>
      </c>
      <c r="O114" s="180">
        <v>147.323151</v>
      </c>
      <c r="P114" s="164" t="s">
        <v>1023</v>
      </c>
      <c r="Q114" s="7" t="s">
        <v>1024</v>
      </c>
      <c r="R114" s="7" t="s">
        <v>216</v>
      </c>
      <c r="S114" s="7" t="s">
        <v>702</v>
      </c>
      <c r="T114" s="7" t="s">
        <v>137</v>
      </c>
    </row>
    <row r="115" spans="1:20" ht="24" outlineLevel="2">
      <c r="A115" s="164" t="s">
        <v>948</v>
      </c>
      <c r="B115" s="164" t="s">
        <v>671</v>
      </c>
      <c r="C115" s="165" t="s">
        <v>989</v>
      </c>
      <c r="D115" s="165" t="s">
        <v>990</v>
      </c>
      <c r="E115" s="166" t="s">
        <v>991</v>
      </c>
      <c r="F115" s="166" t="s">
        <v>223</v>
      </c>
      <c r="G115" s="165" t="s">
        <v>119</v>
      </c>
      <c r="H115" s="167">
        <v>7330000</v>
      </c>
      <c r="I115" s="180">
        <v>3.102075</v>
      </c>
      <c r="J115" s="180">
        <v>1.2885594599999999</v>
      </c>
      <c r="K115" s="180">
        <v>1.81351554</v>
      </c>
      <c r="L115" s="180">
        <v>211.251276014</v>
      </c>
      <c r="M115" s="180">
        <v>103.074910192</v>
      </c>
      <c r="N115" s="180">
        <v>147.692686209</v>
      </c>
      <c r="O115" s="180">
        <v>1.81351554</v>
      </c>
      <c r="P115" s="164" t="s">
        <v>1023</v>
      </c>
      <c r="Q115" s="7" t="s">
        <v>1024</v>
      </c>
      <c r="R115" s="7" t="s">
        <v>216</v>
      </c>
      <c r="S115" s="7" t="s">
        <v>702</v>
      </c>
      <c r="T115" s="7" t="s">
        <v>137</v>
      </c>
    </row>
    <row r="116" spans="1:20" ht="24" outlineLevel="2">
      <c r="A116" s="164" t="s">
        <v>994</v>
      </c>
      <c r="B116" s="164" t="s">
        <v>671</v>
      </c>
      <c r="C116" s="165" t="s">
        <v>995</v>
      </c>
      <c r="D116" s="165" t="s">
        <v>996</v>
      </c>
      <c r="E116" s="166" t="s">
        <v>997</v>
      </c>
      <c r="F116" s="166" t="s">
        <v>123</v>
      </c>
      <c r="G116" s="165" t="s">
        <v>119</v>
      </c>
      <c r="H116" s="167">
        <v>80000000</v>
      </c>
      <c r="I116" s="180">
        <v>43.0365</v>
      </c>
      <c r="J116" s="180">
        <v>10.9885</v>
      </c>
      <c r="K116" s="180">
        <v>32.048</v>
      </c>
      <c r="L116" s="180">
        <v>2930.78521318</v>
      </c>
      <c r="M116" s="180">
        <v>869.3532602079999</v>
      </c>
      <c r="N116" s="180">
        <v>2609.988777727</v>
      </c>
      <c r="O116" s="180">
        <v>32.048</v>
      </c>
      <c r="P116" s="164" t="s">
        <v>1023</v>
      </c>
      <c r="Q116" s="7" t="s">
        <v>1024</v>
      </c>
      <c r="R116" s="7" t="s">
        <v>216</v>
      </c>
      <c r="S116" s="7" t="s">
        <v>450</v>
      </c>
      <c r="T116" s="7" t="s">
        <v>182</v>
      </c>
    </row>
    <row r="117" spans="1:20" ht="12.75" outlineLevel="1">
      <c r="A117" s="164"/>
      <c r="B117" s="164"/>
      <c r="C117" s="165"/>
      <c r="D117" s="165"/>
      <c r="E117" s="166"/>
      <c r="F117" s="166"/>
      <c r="G117" s="165"/>
      <c r="H117" s="167"/>
      <c r="I117" s="180"/>
      <c r="J117" s="180">
        <f>SUBTOTAL(9,J95:J116)</f>
        <v>81.35611028100001</v>
      </c>
      <c r="K117" s="180"/>
      <c r="L117" s="180"/>
      <c r="M117" s="180">
        <f>SUBTOTAL(9,M95:M116)</f>
        <v>6514.513770912001</v>
      </c>
      <c r="N117" s="180"/>
      <c r="O117" s="180"/>
      <c r="P117" s="164"/>
      <c r="Q117" s="7"/>
      <c r="R117" s="381" t="s">
        <v>1200</v>
      </c>
      <c r="S117" s="7"/>
      <c r="T117" s="7"/>
    </row>
    <row r="118" spans="1:20" ht="12.75" outlineLevel="2">
      <c r="A118" s="164" t="s">
        <v>180</v>
      </c>
      <c r="B118" s="164" t="s">
        <v>120</v>
      </c>
      <c r="C118" s="165" t="s">
        <v>300</v>
      </c>
      <c r="D118" s="164" t="s">
        <v>301</v>
      </c>
      <c r="E118" s="166" t="s">
        <v>306</v>
      </c>
      <c r="F118" s="166" t="s">
        <v>302</v>
      </c>
      <c r="G118" s="164" t="s">
        <v>119</v>
      </c>
      <c r="H118" s="167">
        <v>20000000</v>
      </c>
      <c r="I118" s="180">
        <v>11.83250212</v>
      </c>
      <c r="J118" s="180">
        <v>3.46122052</v>
      </c>
      <c r="K118" s="180">
        <v>8.3712816</v>
      </c>
      <c r="L118" s="180">
        <v>805.793274272</v>
      </c>
      <c r="M118" s="180">
        <v>269.16570643</v>
      </c>
      <c r="N118" s="180">
        <v>681.7570840989999</v>
      </c>
      <c r="O118" s="180">
        <v>8.3712816</v>
      </c>
      <c r="P118" s="164" t="s">
        <v>1023</v>
      </c>
      <c r="Q118" s="7" t="s">
        <v>1024</v>
      </c>
      <c r="R118" s="7" t="s">
        <v>303</v>
      </c>
      <c r="S118" s="7" t="s">
        <v>340</v>
      </c>
      <c r="T118" s="7" t="s">
        <v>182</v>
      </c>
    </row>
    <row r="119" spans="1:20" ht="12.75" outlineLevel="2">
      <c r="A119" s="164" t="s">
        <v>180</v>
      </c>
      <c r="B119" s="164" t="s">
        <v>120</v>
      </c>
      <c r="C119" s="165" t="s">
        <v>304</v>
      </c>
      <c r="D119" s="164" t="s">
        <v>305</v>
      </c>
      <c r="E119" s="166" t="s">
        <v>306</v>
      </c>
      <c r="F119" s="166" t="s">
        <v>302</v>
      </c>
      <c r="G119" s="164" t="s">
        <v>177</v>
      </c>
      <c r="H119" s="167">
        <v>27727422.01</v>
      </c>
      <c r="I119" s="180">
        <v>42.822770904</v>
      </c>
      <c r="J119" s="180">
        <v>0.6678630600000001</v>
      </c>
      <c r="K119" s="180">
        <v>40.215175091</v>
      </c>
      <c r="L119" s="180">
        <v>2916.23026388</v>
      </c>
      <c r="M119" s="180">
        <v>50.24440332</v>
      </c>
      <c r="N119" s="180">
        <v>3275.123429919</v>
      </c>
      <c r="O119" s="180">
        <v>25.908</v>
      </c>
      <c r="P119" s="164" t="s">
        <v>1023</v>
      </c>
      <c r="Q119" s="7" t="s">
        <v>1024</v>
      </c>
      <c r="R119" s="7" t="s">
        <v>303</v>
      </c>
      <c r="S119" s="7" t="s">
        <v>340</v>
      </c>
      <c r="T119" s="7" t="s">
        <v>182</v>
      </c>
    </row>
    <row r="120" spans="1:20" ht="24" outlineLevel="2">
      <c r="A120" s="164" t="s">
        <v>397</v>
      </c>
      <c r="B120" s="164" t="s">
        <v>671</v>
      </c>
      <c r="C120" s="165">
        <v>28408</v>
      </c>
      <c r="D120" s="165" t="s">
        <v>760</v>
      </c>
      <c r="E120" s="166" t="s">
        <v>761</v>
      </c>
      <c r="F120" s="166" t="s">
        <v>123</v>
      </c>
      <c r="G120" s="165" t="s">
        <v>119</v>
      </c>
      <c r="H120" s="167">
        <v>10080000</v>
      </c>
      <c r="I120" s="180">
        <v>5.039675809999999</v>
      </c>
      <c r="J120" s="180">
        <v>3.0964455</v>
      </c>
      <c r="K120" s="180">
        <v>1.9432303100000001</v>
      </c>
      <c r="L120" s="180">
        <v>343.201871508</v>
      </c>
      <c r="M120" s="180">
        <v>244.906255035</v>
      </c>
      <c r="N120" s="180">
        <v>158.256655693</v>
      </c>
      <c r="O120" s="180">
        <v>1.9432303100000001</v>
      </c>
      <c r="P120" s="164" t="s">
        <v>1023</v>
      </c>
      <c r="Q120" s="7" t="s">
        <v>1024</v>
      </c>
      <c r="R120" s="7" t="s">
        <v>303</v>
      </c>
      <c r="S120" s="7" t="s">
        <v>762</v>
      </c>
      <c r="T120" s="7" t="s">
        <v>182</v>
      </c>
    </row>
    <row r="121" spans="1:20" ht="24" outlineLevel="2">
      <c r="A121" s="164" t="s">
        <v>903</v>
      </c>
      <c r="B121" s="164" t="s">
        <v>671</v>
      </c>
      <c r="C121" s="165">
        <v>38828</v>
      </c>
      <c r="D121" s="165" t="s">
        <v>915</v>
      </c>
      <c r="E121" s="166" t="s">
        <v>1165</v>
      </c>
      <c r="F121" s="166" t="s">
        <v>123</v>
      </c>
      <c r="G121" s="165" t="s">
        <v>119</v>
      </c>
      <c r="H121" s="167">
        <v>1350000</v>
      </c>
      <c r="I121" s="180">
        <v>1.1427</v>
      </c>
      <c r="J121" s="180"/>
      <c r="K121" s="180">
        <v>1.1427</v>
      </c>
      <c r="L121" s="180">
        <v>77.817858402</v>
      </c>
      <c r="M121" s="180"/>
      <c r="N121" s="180">
        <v>93.06147579600001</v>
      </c>
      <c r="O121" s="180">
        <v>1.1427</v>
      </c>
      <c r="P121" s="164" t="s">
        <v>1023</v>
      </c>
      <c r="Q121" s="7" t="s">
        <v>1024</v>
      </c>
      <c r="R121" s="7" t="s">
        <v>303</v>
      </c>
      <c r="S121" s="7" t="s">
        <v>303</v>
      </c>
      <c r="T121" s="7" t="s">
        <v>182</v>
      </c>
    </row>
    <row r="122" spans="1:20" ht="12.75" outlineLevel="1">
      <c r="A122" s="164"/>
      <c r="B122" s="164"/>
      <c r="C122" s="165"/>
      <c r="D122" s="165"/>
      <c r="E122" s="166"/>
      <c r="F122" s="166"/>
      <c r="G122" s="165"/>
      <c r="H122" s="167"/>
      <c r="I122" s="180"/>
      <c r="J122" s="180">
        <f>SUBTOTAL(9,J118:J121)</f>
        <v>7.225529079999999</v>
      </c>
      <c r="K122" s="180"/>
      <c r="L122" s="180"/>
      <c r="M122" s="180">
        <f>SUBTOTAL(9,M118:M121)</f>
        <v>564.316364785</v>
      </c>
      <c r="N122" s="180"/>
      <c r="O122" s="180"/>
      <c r="P122" s="164"/>
      <c r="Q122" s="7"/>
      <c r="R122" s="381" t="s">
        <v>1116</v>
      </c>
      <c r="S122" s="7"/>
      <c r="T122" s="7"/>
    </row>
    <row r="123" spans="1:20" ht="12.75" outlineLevel="2">
      <c r="A123" s="164" t="s">
        <v>180</v>
      </c>
      <c r="B123" s="164" t="s">
        <v>120</v>
      </c>
      <c r="C123" s="165" t="s">
        <v>204</v>
      </c>
      <c r="D123" s="164" t="s">
        <v>205</v>
      </c>
      <c r="E123" s="166" t="s">
        <v>196</v>
      </c>
      <c r="F123" s="166" t="s">
        <v>135</v>
      </c>
      <c r="G123" s="164" t="s">
        <v>177</v>
      </c>
      <c r="H123" s="167">
        <v>15648000</v>
      </c>
      <c r="I123" s="180">
        <v>0.16378756700000002</v>
      </c>
      <c r="J123" s="180">
        <v>0.12037569000000001</v>
      </c>
      <c r="K123" s="180"/>
      <c r="L123" s="180">
        <v>11.153931617000001</v>
      </c>
      <c r="M123" s="180">
        <v>9.68723276</v>
      </c>
      <c r="N123" s="180"/>
      <c r="O123" s="180">
        <v>0</v>
      </c>
      <c r="P123" s="164" t="s">
        <v>1023</v>
      </c>
      <c r="Q123" s="7" t="s">
        <v>1024</v>
      </c>
      <c r="R123" s="7" t="s">
        <v>206</v>
      </c>
      <c r="S123" s="7" t="s">
        <v>207</v>
      </c>
      <c r="T123" s="7" t="s">
        <v>182</v>
      </c>
    </row>
    <row r="124" spans="1:20" ht="12.75" outlineLevel="2">
      <c r="A124" s="164" t="s">
        <v>180</v>
      </c>
      <c r="B124" s="164" t="s">
        <v>120</v>
      </c>
      <c r="C124" s="165" t="s">
        <v>235</v>
      </c>
      <c r="D124" s="164" t="s">
        <v>236</v>
      </c>
      <c r="E124" s="166" t="s">
        <v>237</v>
      </c>
      <c r="F124" s="166" t="s">
        <v>156</v>
      </c>
      <c r="G124" s="164" t="s">
        <v>177</v>
      </c>
      <c r="H124" s="167">
        <v>2793820.25</v>
      </c>
      <c r="I124" s="180">
        <v>2.705751535</v>
      </c>
      <c r="J124" s="180">
        <v>0.17875939999999998</v>
      </c>
      <c r="K124" s="180">
        <v>2.4121373399999997</v>
      </c>
      <c r="L124" s="180">
        <v>184.26165209299998</v>
      </c>
      <c r="M124" s="180">
        <v>14.29460037</v>
      </c>
      <c r="N124" s="180">
        <v>196.444439183</v>
      </c>
      <c r="O124" s="180">
        <v>1.5539819</v>
      </c>
      <c r="P124" s="164" t="s">
        <v>1023</v>
      </c>
      <c r="Q124" s="7" t="s">
        <v>1024</v>
      </c>
      <c r="R124" s="7" t="s">
        <v>206</v>
      </c>
      <c r="S124" s="7" t="s">
        <v>340</v>
      </c>
      <c r="T124" s="7" t="s">
        <v>182</v>
      </c>
    </row>
    <row r="125" spans="1:20" ht="12.75" outlineLevel="2">
      <c r="A125" s="164" t="s">
        <v>180</v>
      </c>
      <c r="B125" s="164" t="s">
        <v>120</v>
      </c>
      <c r="C125" s="165" t="s">
        <v>238</v>
      </c>
      <c r="D125" s="164" t="s">
        <v>239</v>
      </c>
      <c r="E125" s="166" t="s">
        <v>240</v>
      </c>
      <c r="F125" s="166" t="s">
        <v>156</v>
      </c>
      <c r="G125" s="164" t="s">
        <v>177</v>
      </c>
      <c r="H125" s="167">
        <v>1290394.87</v>
      </c>
      <c r="I125" s="180">
        <v>0.064933768</v>
      </c>
      <c r="J125" s="180">
        <v>0.058256089999999996</v>
      </c>
      <c r="K125" s="180"/>
      <c r="L125" s="180">
        <v>4.421988915</v>
      </c>
      <c r="M125" s="180">
        <v>4.64009708</v>
      </c>
      <c r="N125" s="180"/>
      <c r="O125" s="180">
        <v>0</v>
      </c>
      <c r="P125" s="164" t="s">
        <v>1023</v>
      </c>
      <c r="Q125" s="7" t="s">
        <v>1024</v>
      </c>
      <c r="R125" s="7" t="s">
        <v>206</v>
      </c>
      <c r="S125" s="7" t="s">
        <v>387</v>
      </c>
      <c r="T125" s="7" t="s">
        <v>182</v>
      </c>
    </row>
    <row r="126" spans="1:20" ht="24" outlineLevel="2">
      <c r="A126" s="164" t="s">
        <v>180</v>
      </c>
      <c r="B126" s="164" t="s">
        <v>120</v>
      </c>
      <c r="C126" s="165" t="s">
        <v>258</v>
      </c>
      <c r="D126" s="164" t="s">
        <v>259</v>
      </c>
      <c r="E126" s="166" t="s">
        <v>260</v>
      </c>
      <c r="F126" s="166" t="s">
        <v>186</v>
      </c>
      <c r="G126" s="164" t="s">
        <v>177</v>
      </c>
      <c r="H126" s="167">
        <v>345766.53</v>
      </c>
      <c r="I126" s="180">
        <v>0.033325614</v>
      </c>
      <c r="J126" s="180">
        <v>0.033628279999999997</v>
      </c>
      <c r="K126" s="180"/>
      <c r="L126" s="180">
        <v>2.269473955</v>
      </c>
      <c r="M126" s="180">
        <v>2.3847490099999997</v>
      </c>
      <c r="N126" s="180"/>
      <c r="O126" s="180">
        <v>0</v>
      </c>
      <c r="P126" s="164" t="s">
        <v>1023</v>
      </c>
      <c r="Q126" s="7" t="s">
        <v>1024</v>
      </c>
      <c r="R126" s="7" t="s">
        <v>206</v>
      </c>
      <c r="S126" s="7" t="s">
        <v>261</v>
      </c>
      <c r="T126" s="7" t="s">
        <v>182</v>
      </c>
    </row>
    <row r="127" spans="1:20" ht="12.75" outlineLevel="2">
      <c r="A127" s="164" t="s">
        <v>180</v>
      </c>
      <c r="B127" s="164" t="s">
        <v>120</v>
      </c>
      <c r="C127" s="165" t="s">
        <v>284</v>
      </c>
      <c r="D127" s="164" t="s">
        <v>285</v>
      </c>
      <c r="E127" s="166" t="s">
        <v>286</v>
      </c>
      <c r="F127" s="166" t="s">
        <v>287</v>
      </c>
      <c r="G127" s="164" t="s">
        <v>177</v>
      </c>
      <c r="H127" s="167">
        <v>17163000</v>
      </c>
      <c r="I127" s="180">
        <v>27.483392232</v>
      </c>
      <c r="J127" s="180">
        <v>0.59764263</v>
      </c>
      <c r="K127" s="180">
        <v>25.63352638</v>
      </c>
      <c r="L127" s="180">
        <v>1871.618732051</v>
      </c>
      <c r="M127" s="180">
        <v>47.92528525</v>
      </c>
      <c r="N127" s="180">
        <v>2087.594114624</v>
      </c>
      <c r="O127" s="180">
        <v>16.514</v>
      </c>
      <c r="P127" s="164" t="s">
        <v>1023</v>
      </c>
      <c r="Q127" s="7" t="s">
        <v>1024</v>
      </c>
      <c r="R127" s="7" t="s">
        <v>206</v>
      </c>
      <c r="S127" s="7" t="s">
        <v>288</v>
      </c>
      <c r="T127" s="7" t="s">
        <v>182</v>
      </c>
    </row>
    <row r="128" spans="1:20" ht="12.75" outlineLevel="2">
      <c r="A128" s="164" t="s">
        <v>180</v>
      </c>
      <c r="B128" s="164" t="s">
        <v>120</v>
      </c>
      <c r="C128" s="165" t="s">
        <v>294</v>
      </c>
      <c r="D128" s="164" t="s">
        <v>295</v>
      </c>
      <c r="E128" s="166" t="s">
        <v>291</v>
      </c>
      <c r="F128" s="166" t="s">
        <v>254</v>
      </c>
      <c r="G128" s="164" t="s">
        <v>177</v>
      </c>
      <c r="H128" s="167">
        <v>3466000</v>
      </c>
      <c r="I128" s="180">
        <v>5.275198178</v>
      </c>
      <c r="J128" s="180">
        <v>0.03617693</v>
      </c>
      <c r="K128" s="180">
        <v>4.999732860999999</v>
      </c>
      <c r="L128" s="180">
        <v>359.240942357</v>
      </c>
      <c r="M128" s="180">
        <v>2.74040249</v>
      </c>
      <c r="N128" s="180">
        <v>407.17819082</v>
      </c>
      <c r="O128" s="180">
        <v>3.221</v>
      </c>
      <c r="P128" s="164" t="s">
        <v>1023</v>
      </c>
      <c r="Q128" s="7" t="s">
        <v>1024</v>
      </c>
      <c r="R128" s="7" t="s">
        <v>206</v>
      </c>
      <c r="S128" s="7" t="s">
        <v>261</v>
      </c>
      <c r="T128" s="7" t="s">
        <v>182</v>
      </c>
    </row>
    <row r="129" spans="1:20" ht="12.75" outlineLevel="2">
      <c r="A129" s="164" t="s">
        <v>180</v>
      </c>
      <c r="B129" s="164" t="s">
        <v>120</v>
      </c>
      <c r="C129" s="165" t="s">
        <v>352</v>
      </c>
      <c r="D129" s="164" t="s">
        <v>353</v>
      </c>
      <c r="E129" s="166" t="s">
        <v>354</v>
      </c>
      <c r="F129" s="166" t="s">
        <v>355</v>
      </c>
      <c r="G129" s="164" t="s">
        <v>177</v>
      </c>
      <c r="H129" s="167">
        <v>5672000</v>
      </c>
      <c r="I129" s="180">
        <v>9.223466110999999</v>
      </c>
      <c r="J129" s="180">
        <v>0.47186178</v>
      </c>
      <c r="K129" s="180">
        <v>8.326161772</v>
      </c>
      <c r="L129" s="180">
        <v>628.117948535</v>
      </c>
      <c r="M129" s="180">
        <v>37.83716124</v>
      </c>
      <c r="N129" s="180">
        <v>678.0825257869999</v>
      </c>
      <c r="O129" s="180">
        <v>5.364</v>
      </c>
      <c r="P129" s="164" t="s">
        <v>1023</v>
      </c>
      <c r="Q129" s="7" t="s">
        <v>1024</v>
      </c>
      <c r="R129" s="7" t="s">
        <v>206</v>
      </c>
      <c r="S129" s="7" t="s">
        <v>340</v>
      </c>
      <c r="T129" s="7" t="s">
        <v>182</v>
      </c>
    </row>
    <row r="130" spans="1:20" ht="24" outlineLevel="2">
      <c r="A130" s="164" t="s">
        <v>689</v>
      </c>
      <c r="B130" s="164" t="s">
        <v>671</v>
      </c>
      <c r="C130" s="165" t="s">
        <v>692</v>
      </c>
      <c r="D130" s="165" t="s">
        <v>693</v>
      </c>
      <c r="E130" s="166" t="s">
        <v>694</v>
      </c>
      <c r="F130" s="166" t="s">
        <v>393</v>
      </c>
      <c r="G130" s="165" t="s">
        <v>690</v>
      </c>
      <c r="H130" s="167">
        <v>18200000</v>
      </c>
      <c r="I130" s="180">
        <v>11.673771203</v>
      </c>
      <c r="J130" s="180">
        <v>1.019937408</v>
      </c>
      <c r="K130" s="180">
        <v>9.172133986</v>
      </c>
      <c r="L130" s="180">
        <v>794.983700431</v>
      </c>
      <c r="M130" s="180">
        <v>81.001504224</v>
      </c>
      <c r="N130" s="180">
        <v>746.978493893</v>
      </c>
      <c r="O130" s="180">
        <v>10.580515160000001</v>
      </c>
      <c r="P130" s="164" t="s">
        <v>1023</v>
      </c>
      <c r="Q130" s="7" t="s">
        <v>1024</v>
      </c>
      <c r="R130" s="7" t="s">
        <v>206</v>
      </c>
      <c r="S130" s="7" t="s">
        <v>691</v>
      </c>
      <c r="T130" s="7" t="s">
        <v>137</v>
      </c>
    </row>
    <row r="131" spans="1:20" ht="24" outlineLevel="2">
      <c r="A131" s="164" t="s">
        <v>670</v>
      </c>
      <c r="B131" s="164" t="s">
        <v>671</v>
      </c>
      <c r="C131" s="165" t="s">
        <v>708</v>
      </c>
      <c r="D131" s="165" t="s">
        <v>1169</v>
      </c>
      <c r="E131" s="166" t="s">
        <v>709</v>
      </c>
      <c r="F131" s="166" t="s">
        <v>1170</v>
      </c>
      <c r="G131" s="165" t="s">
        <v>138</v>
      </c>
      <c r="H131" s="167">
        <v>32300000</v>
      </c>
      <c r="I131" s="180">
        <v>4.70454571</v>
      </c>
      <c r="J131" s="180"/>
      <c r="K131" s="180">
        <v>4.729136026</v>
      </c>
      <c r="L131" s="180">
        <v>320.37951511299997</v>
      </c>
      <c r="M131" s="180"/>
      <c r="N131" s="180">
        <v>385.14078741000003</v>
      </c>
      <c r="O131" s="180">
        <v>32.3</v>
      </c>
      <c r="P131" s="164" t="s">
        <v>1023</v>
      </c>
      <c r="Q131" s="7" t="s">
        <v>1024</v>
      </c>
      <c r="R131" s="7" t="s">
        <v>206</v>
      </c>
      <c r="S131" s="7" t="s">
        <v>710</v>
      </c>
      <c r="T131" s="7" t="s">
        <v>137</v>
      </c>
    </row>
    <row r="132" spans="1:20" ht="24" outlineLevel="2">
      <c r="A132" s="164" t="s">
        <v>160</v>
      </c>
      <c r="B132" s="164" t="s">
        <v>671</v>
      </c>
      <c r="C132" s="165">
        <v>10225</v>
      </c>
      <c r="D132" s="165" t="s">
        <v>751</v>
      </c>
      <c r="E132" s="166" t="s">
        <v>752</v>
      </c>
      <c r="F132" s="166" t="s">
        <v>1176</v>
      </c>
      <c r="G132" s="165" t="s">
        <v>147</v>
      </c>
      <c r="H132" s="167">
        <v>2556459</v>
      </c>
      <c r="I132" s="180">
        <v>0.586648025</v>
      </c>
      <c r="J132" s="180">
        <v>0.084038318</v>
      </c>
      <c r="K132" s="180">
        <v>0.449236755</v>
      </c>
      <c r="L132" s="180">
        <v>39.950724537</v>
      </c>
      <c r="M132" s="180">
        <v>6.113691492</v>
      </c>
      <c r="N132" s="180">
        <v>36.585836525</v>
      </c>
      <c r="O132" s="180">
        <v>0.31808876</v>
      </c>
      <c r="P132" s="164" t="s">
        <v>1023</v>
      </c>
      <c r="Q132" s="7" t="s">
        <v>1024</v>
      </c>
      <c r="R132" s="7" t="s">
        <v>206</v>
      </c>
      <c r="S132" s="7" t="s">
        <v>376</v>
      </c>
      <c r="T132" s="7" t="s">
        <v>137</v>
      </c>
    </row>
    <row r="133" spans="1:20" ht="24" outlineLevel="2">
      <c r="A133" s="164" t="s">
        <v>160</v>
      </c>
      <c r="B133" s="164" t="s">
        <v>671</v>
      </c>
      <c r="C133" s="165" t="s">
        <v>741</v>
      </c>
      <c r="D133" s="165" t="s">
        <v>742</v>
      </c>
      <c r="E133" s="166" t="s">
        <v>743</v>
      </c>
      <c r="F133" s="166" t="s">
        <v>1167</v>
      </c>
      <c r="G133" s="165" t="s">
        <v>147</v>
      </c>
      <c r="H133" s="167">
        <v>1022000</v>
      </c>
      <c r="I133" s="180">
        <v>0.886470735</v>
      </c>
      <c r="J133" s="180"/>
      <c r="K133" s="180">
        <v>0.796717973</v>
      </c>
      <c r="L133" s="180">
        <v>60.36864804</v>
      </c>
      <c r="M133" s="180"/>
      <c r="N133" s="180">
        <v>64.884703211</v>
      </c>
      <c r="O133" s="180">
        <v>0.564128</v>
      </c>
      <c r="P133" s="164" t="s">
        <v>1023</v>
      </c>
      <c r="Q133" s="7" t="s">
        <v>1024</v>
      </c>
      <c r="R133" s="7" t="s">
        <v>206</v>
      </c>
      <c r="S133" s="7" t="s">
        <v>745</v>
      </c>
      <c r="T133" s="7" t="s">
        <v>137</v>
      </c>
    </row>
    <row r="134" spans="1:20" ht="24" outlineLevel="2">
      <c r="A134" s="164" t="s">
        <v>397</v>
      </c>
      <c r="B134" s="164" t="s">
        <v>671</v>
      </c>
      <c r="C134" s="165" t="s">
        <v>763</v>
      </c>
      <c r="D134" s="165" t="s">
        <v>764</v>
      </c>
      <c r="E134" s="166" t="s">
        <v>765</v>
      </c>
      <c r="F134" s="166" t="s">
        <v>766</v>
      </c>
      <c r="G134" s="165" t="s">
        <v>119</v>
      </c>
      <c r="H134" s="167">
        <v>495000</v>
      </c>
      <c r="I134" s="180">
        <v>0.16720001</v>
      </c>
      <c r="J134" s="180"/>
      <c r="K134" s="180">
        <v>0.16720001</v>
      </c>
      <c r="L134" s="180">
        <v>11.386318983999999</v>
      </c>
      <c r="M134" s="180"/>
      <c r="N134" s="180">
        <v>13.616767029</v>
      </c>
      <c r="O134" s="180">
        <v>0.16720001</v>
      </c>
      <c r="P134" s="164" t="s">
        <v>1023</v>
      </c>
      <c r="Q134" s="7" t="s">
        <v>1024</v>
      </c>
      <c r="R134" s="7" t="s">
        <v>206</v>
      </c>
      <c r="S134" s="7" t="s">
        <v>767</v>
      </c>
      <c r="T134" s="7" t="s">
        <v>182</v>
      </c>
    </row>
    <row r="135" spans="1:20" ht="24" outlineLevel="2">
      <c r="A135" s="164" t="s">
        <v>397</v>
      </c>
      <c r="B135" s="164" t="s">
        <v>671</v>
      </c>
      <c r="C135" s="165" t="s">
        <v>775</v>
      </c>
      <c r="D135" s="165" t="s">
        <v>776</v>
      </c>
      <c r="E135" s="166" t="s">
        <v>777</v>
      </c>
      <c r="F135" s="166" t="s">
        <v>778</v>
      </c>
      <c r="G135" s="165" t="s">
        <v>119</v>
      </c>
      <c r="H135" s="167">
        <v>454000</v>
      </c>
      <c r="I135" s="180">
        <v>0.23525182</v>
      </c>
      <c r="J135" s="180">
        <v>0.16257602</v>
      </c>
      <c r="K135" s="180">
        <v>0.0726758</v>
      </c>
      <c r="L135" s="180">
        <v>16.020646554</v>
      </c>
      <c r="M135" s="180">
        <v>12.554824636</v>
      </c>
      <c r="N135" s="180">
        <v>5.918716376</v>
      </c>
      <c r="O135" s="180">
        <v>0.0726758</v>
      </c>
      <c r="P135" s="164" t="s">
        <v>1023</v>
      </c>
      <c r="Q135" s="7" t="s">
        <v>1024</v>
      </c>
      <c r="R135" s="7" t="s">
        <v>206</v>
      </c>
      <c r="S135" s="7" t="s">
        <v>691</v>
      </c>
      <c r="T135" s="7" t="s">
        <v>182</v>
      </c>
    </row>
    <row r="136" spans="1:20" ht="12.75" outlineLevel="2">
      <c r="A136" s="164" t="s">
        <v>397</v>
      </c>
      <c r="B136" s="164" t="s">
        <v>120</v>
      </c>
      <c r="C136" s="165" t="s">
        <v>398</v>
      </c>
      <c r="D136" s="164" t="s">
        <v>399</v>
      </c>
      <c r="E136" s="166" t="s">
        <v>400</v>
      </c>
      <c r="F136" s="166" t="s">
        <v>123</v>
      </c>
      <c r="G136" s="164" t="s">
        <v>119</v>
      </c>
      <c r="H136" s="167">
        <v>24400000</v>
      </c>
      <c r="I136" s="180">
        <v>24.278</v>
      </c>
      <c r="J136" s="180">
        <v>0</v>
      </c>
      <c r="K136" s="180">
        <v>24.278</v>
      </c>
      <c r="L136" s="180">
        <v>1653.331553578</v>
      </c>
      <c r="M136" s="180">
        <v>0</v>
      </c>
      <c r="N136" s="180">
        <v>1977.2000607109999</v>
      </c>
      <c r="O136" s="180">
        <v>24.278</v>
      </c>
      <c r="P136" s="164" t="s">
        <v>1023</v>
      </c>
      <c r="Q136" s="7" t="s">
        <v>1024</v>
      </c>
      <c r="R136" s="7" t="s">
        <v>206</v>
      </c>
      <c r="S136" s="7" t="s">
        <v>401</v>
      </c>
      <c r="T136" s="7" t="s">
        <v>182</v>
      </c>
    </row>
    <row r="137" spans="1:20" ht="24" outlineLevel="2">
      <c r="A137" s="164" t="s">
        <v>422</v>
      </c>
      <c r="B137" s="164" t="s">
        <v>671</v>
      </c>
      <c r="C137" s="165" t="s">
        <v>781</v>
      </c>
      <c r="D137" s="165" t="s">
        <v>782</v>
      </c>
      <c r="E137" s="166" t="s">
        <v>783</v>
      </c>
      <c r="F137" s="166" t="s">
        <v>784</v>
      </c>
      <c r="G137" s="165" t="s">
        <v>119</v>
      </c>
      <c r="H137" s="167">
        <v>340000</v>
      </c>
      <c r="I137" s="180">
        <v>0.19772153</v>
      </c>
      <c r="J137" s="180"/>
      <c r="K137" s="180">
        <v>0.19772153</v>
      </c>
      <c r="L137" s="180">
        <v>13.464834186000001</v>
      </c>
      <c r="M137" s="180"/>
      <c r="N137" s="180">
        <v>16.102439292</v>
      </c>
      <c r="O137" s="180">
        <v>0.19772153</v>
      </c>
      <c r="P137" s="164" t="s">
        <v>1023</v>
      </c>
      <c r="Q137" s="7" t="s">
        <v>1024</v>
      </c>
      <c r="R137" s="7" t="s">
        <v>206</v>
      </c>
      <c r="S137" s="7" t="s">
        <v>785</v>
      </c>
      <c r="T137" s="7" t="s">
        <v>182</v>
      </c>
    </row>
    <row r="138" spans="1:20" ht="24" outlineLevel="2">
      <c r="A138" s="164" t="s">
        <v>422</v>
      </c>
      <c r="B138" s="164" t="s">
        <v>671</v>
      </c>
      <c r="C138" s="165" t="s">
        <v>791</v>
      </c>
      <c r="D138" s="165" t="s">
        <v>792</v>
      </c>
      <c r="E138" s="166" t="s">
        <v>793</v>
      </c>
      <c r="F138" s="166" t="s">
        <v>567</v>
      </c>
      <c r="G138" s="165" t="s">
        <v>119</v>
      </c>
      <c r="H138" s="167">
        <v>570000</v>
      </c>
      <c r="I138" s="180">
        <v>0.57</v>
      </c>
      <c r="J138" s="180">
        <v>0.161746</v>
      </c>
      <c r="K138" s="180">
        <v>0.408254</v>
      </c>
      <c r="L138" s="180">
        <v>38.816994214000005</v>
      </c>
      <c r="M138" s="180">
        <v>11.710459124</v>
      </c>
      <c r="N138" s="180">
        <v>33.2482014</v>
      </c>
      <c r="O138" s="180">
        <v>0.408254</v>
      </c>
      <c r="P138" s="164" t="s">
        <v>1023</v>
      </c>
      <c r="Q138" s="7" t="s">
        <v>1024</v>
      </c>
      <c r="R138" s="7" t="s">
        <v>206</v>
      </c>
      <c r="S138" s="7" t="s">
        <v>340</v>
      </c>
      <c r="T138" s="7" t="s">
        <v>182</v>
      </c>
    </row>
    <row r="139" spans="1:20" ht="24" outlineLevel="2">
      <c r="A139" s="164" t="s">
        <v>422</v>
      </c>
      <c r="B139" s="164" t="s">
        <v>671</v>
      </c>
      <c r="C139" s="165" t="s">
        <v>812</v>
      </c>
      <c r="D139" s="165" t="s">
        <v>813</v>
      </c>
      <c r="E139" s="166" t="s">
        <v>814</v>
      </c>
      <c r="F139" s="166" t="s">
        <v>815</v>
      </c>
      <c r="G139" s="165" t="s">
        <v>119</v>
      </c>
      <c r="H139" s="167">
        <v>440000</v>
      </c>
      <c r="I139" s="180">
        <v>0.35934242</v>
      </c>
      <c r="J139" s="180">
        <v>0.04036653</v>
      </c>
      <c r="K139" s="180">
        <v>0.31897589000000004</v>
      </c>
      <c r="L139" s="180">
        <v>24.471215155</v>
      </c>
      <c r="M139" s="180">
        <v>3.138118328</v>
      </c>
      <c r="N139" s="180">
        <v>25.977393075</v>
      </c>
      <c r="O139" s="180">
        <v>0.31897589000000004</v>
      </c>
      <c r="P139" s="164" t="s">
        <v>1023</v>
      </c>
      <c r="Q139" s="7" t="s">
        <v>1024</v>
      </c>
      <c r="R139" s="7" t="s">
        <v>206</v>
      </c>
      <c r="S139" s="7" t="s">
        <v>1064</v>
      </c>
      <c r="T139" s="7" t="s">
        <v>182</v>
      </c>
    </row>
    <row r="140" spans="1:20" ht="24" outlineLevel="2">
      <c r="A140" s="164" t="s">
        <v>422</v>
      </c>
      <c r="B140" s="164" t="s">
        <v>671</v>
      </c>
      <c r="C140" s="165" t="s">
        <v>794</v>
      </c>
      <c r="D140" s="165" t="s">
        <v>795</v>
      </c>
      <c r="E140" s="166" t="s">
        <v>796</v>
      </c>
      <c r="F140" s="166" t="s">
        <v>123</v>
      </c>
      <c r="G140" s="165" t="s">
        <v>119</v>
      </c>
      <c r="H140" s="167">
        <v>750000</v>
      </c>
      <c r="I140" s="180">
        <v>0.283789</v>
      </c>
      <c r="J140" s="180">
        <v>0.27057611</v>
      </c>
      <c r="K140" s="180">
        <v>0.01321289</v>
      </c>
      <c r="L140" s="180">
        <v>19.32602802</v>
      </c>
      <c r="M140" s="180">
        <v>20.074016117</v>
      </c>
      <c r="N140" s="180">
        <v>1.07605762</v>
      </c>
      <c r="O140" s="180">
        <v>0.01321289</v>
      </c>
      <c r="P140" s="164" t="s">
        <v>1023</v>
      </c>
      <c r="Q140" s="7" t="s">
        <v>1024</v>
      </c>
      <c r="R140" s="7" t="s">
        <v>206</v>
      </c>
      <c r="S140" s="7" t="s">
        <v>340</v>
      </c>
      <c r="T140" s="7" t="s">
        <v>182</v>
      </c>
    </row>
    <row r="141" spans="1:20" ht="24" outlineLevel="2">
      <c r="A141" s="164" t="s">
        <v>422</v>
      </c>
      <c r="B141" s="164" t="s">
        <v>120</v>
      </c>
      <c r="C141" s="165" t="s">
        <v>437</v>
      </c>
      <c r="D141" s="164" t="s">
        <v>438</v>
      </c>
      <c r="E141" s="166" t="s">
        <v>439</v>
      </c>
      <c r="F141" s="166" t="s">
        <v>123</v>
      </c>
      <c r="G141" s="164" t="s">
        <v>177</v>
      </c>
      <c r="H141" s="167">
        <v>21300000</v>
      </c>
      <c r="I141" s="180">
        <v>6.350715518</v>
      </c>
      <c r="J141" s="180">
        <v>0.6955401899999999</v>
      </c>
      <c r="K141" s="180">
        <v>5.363524554</v>
      </c>
      <c r="L141" s="180">
        <v>432.483662307</v>
      </c>
      <c r="M141" s="180">
        <v>54.45382851</v>
      </c>
      <c r="N141" s="180">
        <v>436.80538237</v>
      </c>
      <c r="O141" s="180">
        <v>3.45536713</v>
      </c>
      <c r="P141" s="164" t="s">
        <v>1023</v>
      </c>
      <c r="Q141" s="7" t="s">
        <v>1024</v>
      </c>
      <c r="R141" s="7" t="s">
        <v>206</v>
      </c>
      <c r="S141" s="7" t="s">
        <v>225</v>
      </c>
      <c r="T141" s="7" t="s">
        <v>182</v>
      </c>
    </row>
    <row r="142" spans="1:20" ht="12.75" outlineLevel="2">
      <c r="A142" s="164" t="s">
        <v>422</v>
      </c>
      <c r="B142" s="164" t="s">
        <v>120</v>
      </c>
      <c r="C142" s="165" t="s">
        <v>464</v>
      </c>
      <c r="D142" s="164" t="s">
        <v>465</v>
      </c>
      <c r="E142" s="166" t="s">
        <v>466</v>
      </c>
      <c r="F142" s="166" t="s">
        <v>446</v>
      </c>
      <c r="G142" s="164" t="s">
        <v>177</v>
      </c>
      <c r="H142" s="167">
        <v>36900000</v>
      </c>
      <c r="I142" s="180">
        <v>22.288568333</v>
      </c>
      <c r="J142" s="180">
        <v>5.86862846</v>
      </c>
      <c r="K142" s="180">
        <v>15.304373678</v>
      </c>
      <c r="L142" s="180">
        <v>1517.8512772709998</v>
      </c>
      <c r="M142" s="180">
        <v>455.93519342</v>
      </c>
      <c r="N142" s="180">
        <v>1246.3880288970001</v>
      </c>
      <c r="O142" s="180">
        <v>9.8596043</v>
      </c>
      <c r="P142" s="164" t="s">
        <v>1023</v>
      </c>
      <c r="Q142" s="7" t="s">
        <v>1024</v>
      </c>
      <c r="R142" s="7" t="s">
        <v>206</v>
      </c>
      <c r="S142" s="7" t="s">
        <v>225</v>
      </c>
      <c r="T142" s="7" t="s">
        <v>182</v>
      </c>
    </row>
    <row r="143" spans="1:20" ht="12.75" outlineLevel="2">
      <c r="A143" s="164" t="s">
        <v>422</v>
      </c>
      <c r="B143" s="164" t="s">
        <v>120</v>
      </c>
      <c r="C143" s="165" t="s">
        <v>473</v>
      </c>
      <c r="D143" s="164" t="s">
        <v>474</v>
      </c>
      <c r="E143" s="166" t="s">
        <v>400</v>
      </c>
      <c r="F143" s="166" t="s">
        <v>123</v>
      </c>
      <c r="G143" s="164" t="s">
        <v>177</v>
      </c>
      <c r="H143" s="167">
        <v>53500000</v>
      </c>
      <c r="I143" s="180">
        <v>64.758864788</v>
      </c>
      <c r="J143" s="180">
        <v>3.45967764</v>
      </c>
      <c r="K143" s="180">
        <v>58.352243443000006</v>
      </c>
      <c r="L143" s="180">
        <v>4410.078034788</v>
      </c>
      <c r="M143" s="180">
        <v>275.87721424</v>
      </c>
      <c r="N143" s="180">
        <v>4752.206082771</v>
      </c>
      <c r="O143" s="180">
        <v>37.59252371</v>
      </c>
      <c r="P143" s="164" t="s">
        <v>1023</v>
      </c>
      <c r="Q143" s="7" t="s">
        <v>1024</v>
      </c>
      <c r="R143" s="7" t="s">
        <v>206</v>
      </c>
      <c r="S143" s="7" t="s">
        <v>401</v>
      </c>
      <c r="T143" s="7" t="s">
        <v>182</v>
      </c>
    </row>
    <row r="144" spans="1:20" ht="12.75" outlineLevel="2">
      <c r="A144" s="164" t="s">
        <v>422</v>
      </c>
      <c r="B144" s="164" t="s">
        <v>120</v>
      </c>
      <c r="C144" s="165" t="s">
        <v>475</v>
      </c>
      <c r="D144" s="164" t="s">
        <v>476</v>
      </c>
      <c r="E144" s="166" t="s">
        <v>477</v>
      </c>
      <c r="F144" s="166" t="s">
        <v>254</v>
      </c>
      <c r="G144" s="164" t="s">
        <v>177</v>
      </c>
      <c r="H144" s="167">
        <v>56600000</v>
      </c>
      <c r="I144" s="180">
        <v>61.003178144</v>
      </c>
      <c r="J144" s="180">
        <v>16.50207281</v>
      </c>
      <c r="K144" s="180">
        <v>41.620647045999995</v>
      </c>
      <c r="L144" s="180">
        <v>4154.315812444</v>
      </c>
      <c r="M144" s="180">
        <v>1227.86526145</v>
      </c>
      <c r="N144" s="180">
        <v>3389.585050955</v>
      </c>
      <c r="O144" s="180">
        <v>26.81345341</v>
      </c>
      <c r="P144" s="164" t="s">
        <v>1023</v>
      </c>
      <c r="Q144" s="7" t="s">
        <v>1024</v>
      </c>
      <c r="R144" s="7" t="s">
        <v>206</v>
      </c>
      <c r="S144" s="7" t="s">
        <v>225</v>
      </c>
      <c r="T144" s="7" t="s">
        <v>182</v>
      </c>
    </row>
    <row r="145" spans="1:20" ht="12.75" outlineLevel="2">
      <c r="A145" s="164" t="s">
        <v>422</v>
      </c>
      <c r="B145" s="164" t="s">
        <v>120</v>
      </c>
      <c r="C145" s="165" t="s">
        <v>491</v>
      </c>
      <c r="D145" s="164" t="s">
        <v>492</v>
      </c>
      <c r="E145" s="166" t="s">
        <v>493</v>
      </c>
      <c r="F145" s="166" t="s">
        <v>494</v>
      </c>
      <c r="G145" s="164" t="s">
        <v>177</v>
      </c>
      <c r="H145" s="167">
        <v>30350000</v>
      </c>
      <c r="I145" s="180">
        <v>48.213238503</v>
      </c>
      <c r="J145" s="180">
        <v>0.56067362</v>
      </c>
      <c r="K145" s="180">
        <v>45.454825372</v>
      </c>
      <c r="L145" s="180">
        <v>3283.3210527140004</v>
      </c>
      <c r="M145" s="180">
        <v>44.579957060000005</v>
      </c>
      <c r="N145" s="180">
        <v>3701.840492872</v>
      </c>
      <c r="O145" s="180">
        <v>29.28356306</v>
      </c>
      <c r="P145" s="164" t="s">
        <v>1023</v>
      </c>
      <c r="Q145" s="7" t="s">
        <v>1024</v>
      </c>
      <c r="R145" s="7" t="s">
        <v>206</v>
      </c>
      <c r="S145" s="7" t="s">
        <v>340</v>
      </c>
      <c r="T145" s="7" t="s">
        <v>182</v>
      </c>
    </row>
    <row r="146" spans="1:20" ht="24" outlineLevel="2">
      <c r="A146" s="164" t="s">
        <v>555</v>
      </c>
      <c r="B146" s="164" t="s">
        <v>120</v>
      </c>
      <c r="C146" s="165" t="s">
        <v>574</v>
      </c>
      <c r="D146" s="164" t="s">
        <v>575</v>
      </c>
      <c r="E146" s="166" t="s">
        <v>576</v>
      </c>
      <c r="F146" s="166" t="s">
        <v>393</v>
      </c>
      <c r="G146" s="164" t="s">
        <v>177</v>
      </c>
      <c r="H146" s="167">
        <v>18300000</v>
      </c>
      <c r="I146" s="180">
        <v>26.954188953000003</v>
      </c>
      <c r="J146" s="180">
        <v>2.43005899</v>
      </c>
      <c r="K146" s="180">
        <v>23.194873708</v>
      </c>
      <c r="L146" s="180">
        <v>1835.579994109</v>
      </c>
      <c r="M146" s="180">
        <v>194.47119951</v>
      </c>
      <c r="N146" s="180">
        <v>1888.9902670269998</v>
      </c>
      <c r="O146" s="180">
        <v>14.94293601</v>
      </c>
      <c r="P146" s="164" t="s">
        <v>1023</v>
      </c>
      <c r="Q146" s="7" t="s">
        <v>1024</v>
      </c>
      <c r="R146" s="7" t="s">
        <v>206</v>
      </c>
      <c r="S146" s="7" t="s">
        <v>225</v>
      </c>
      <c r="T146" s="7" t="s">
        <v>182</v>
      </c>
    </row>
    <row r="147" spans="1:20" ht="24" outlineLevel="2">
      <c r="A147" s="164" t="s">
        <v>604</v>
      </c>
      <c r="B147" s="164" t="s">
        <v>671</v>
      </c>
      <c r="C147" s="165">
        <v>10466</v>
      </c>
      <c r="D147" s="165" t="s">
        <v>838</v>
      </c>
      <c r="E147" s="166" t="s">
        <v>839</v>
      </c>
      <c r="F147" s="166" t="s">
        <v>800</v>
      </c>
      <c r="G147" s="165" t="s">
        <v>199</v>
      </c>
      <c r="H147" s="167">
        <v>890000000</v>
      </c>
      <c r="I147" s="180">
        <v>1.948503836</v>
      </c>
      <c r="J147" s="180"/>
      <c r="K147" s="180">
        <v>2.188183809</v>
      </c>
      <c r="L147" s="180">
        <v>132.693091485</v>
      </c>
      <c r="M147" s="180"/>
      <c r="N147" s="180">
        <v>178.20566603799998</v>
      </c>
      <c r="O147" s="180">
        <v>210</v>
      </c>
      <c r="P147" s="164" t="s">
        <v>1023</v>
      </c>
      <c r="Q147" s="7" t="s">
        <v>1024</v>
      </c>
      <c r="R147" s="7" t="s">
        <v>206</v>
      </c>
      <c r="S147" s="7" t="s">
        <v>837</v>
      </c>
      <c r="T147" s="7" t="s">
        <v>137</v>
      </c>
    </row>
    <row r="148" spans="1:20" ht="24" outlineLevel="2">
      <c r="A148" s="164" t="s">
        <v>845</v>
      </c>
      <c r="B148" s="164" t="s">
        <v>671</v>
      </c>
      <c r="C148" s="165" t="s">
        <v>847</v>
      </c>
      <c r="D148" s="165" t="s">
        <v>848</v>
      </c>
      <c r="E148" s="166" t="s">
        <v>849</v>
      </c>
      <c r="F148" s="166" t="s">
        <v>850</v>
      </c>
      <c r="G148" s="165" t="s">
        <v>846</v>
      </c>
      <c r="H148" s="167">
        <v>20168925.15</v>
      </c>
      <c r="I148" s="180">
        <v>1.436404521</v>
      </c>
      <c r="J148" s="180">
        <v>1.059566204</v>
      </c>
      <c r="K148" s="180"/>
      <c r="L148" s="180">
        <v>97.819133296</v>
      </c>
      <c r="M148" s="180">
        <v>84.21590008499999</v>
      </c>
      <c r="N148" s="180"/>
      <c r="O148" s="180">
        <v>0</v>
      </c>
      <c r="P148" s="164" t="s">
        <v>1023</v>
      </c>
      <c r="Q148" s="7" t="s">
        <v>1024</v>
      </c>
      <c r="R148" s="7" t="s">
        <v>206</v>
      </c>
      <c r="S148" s="7" t="s">
        <v>376</v>
      </c>
      <c r="T148" s="7" t="s">
        <v>137</v>
      </c>
    </row>
    <row r="149" spans="1:20" ht="24" outlineLevel="2">
      <c r="A149" s="164" t="s">
        <v>862</v>
      </c>
      <c r="B149" s="164" t="s">
        <v>671</v>
      </c>
      <c r="C149" s="165" t="s">
        <v>863</v>
      </c>
      <c r="D149" s="165" t="s">
        <v>864</v>
      </c>
      <c r="E149" s="166" t="s">
        <v>865</v>
      </c>
      <c r="F149" s="166" t="s">
        <v>540</v>
      </c>
      <c r="G149" s="165" t="s">
        <v>866</v>
      </c>
      <c r="H149" s="167">
        <v>6180000</v>
      </c>
      <c r="I149" s="180">
        <v>1.283655945</v>
      </c>
      <c r="J149" s="180"/>
      <c r="K149" s="180">
        <v>1.224886585</v>
      </c>
      <c r="L149" s="180">
        <v>87.416956844</v>
      </c>
      <c r="M149" s="180"/>
      <c r="N149" s="180">
        <v>99.754750366</v>
      </c>
      <c r="O149" s="180">
        <v>1.323</v>
      </c>
      <c r="P149" s="164" t="s">
        <v>1023</v>
      </c>
      <c r="Q149" s="7" t="s">
        <v>1024</v>
      </c>
      <c r="R149" s="7" t="s">
        <v>206</v>
      </c>
      <c r="S149" s="7" t="s">
        <v>225</v>
      </c>
      <c r="T149" s="7" t="s">
        <v>137</v>
      </c>
    </row>
    <row r="150" spans="1:20" ht="24" outlineLevel="2">
      <c r="A150" s="164" t="s">
        <v>669</v>
      </c>
      <c r="B150" s="164" t="s">
        <v>671</v>
      </c>
      <c r="C150" s="165" t="s">
        <v>894</v>
      </c>
      <c r="D150" s="165" t="s">
        <v>895</v>
      </c>
      <c r="E150" s="166" t="s">
        <v>896</v>
      </c>
      <c r="F150" s="166" t="s">
        <v>223</v>
      </c>
      <c r="G150" s="165" t="s">
        <v>194</v>
      </c>
      <c r="H150" s="167">
        <v>1543801</v>
      </c>
      <c r="I150" s="180">
        <v>0.701828078</v>
      </c>
      <c r="J150" s="180"/>
      <c r="K150" s="180">
        <v>0.586401875</v>
      </c>
      <c r="L150" s="180">
        <v>47.794484987000004</v>
      </c>
      <c r="M150" s="180"/>
      <c r="N150" s="180">
        <v>47.75656246</v>
      </c>
      <c r="O150" s="180">
        <v>0.353851</v>
      </c>
      <c r="P150" s="164" t="s">
        <v>1023</v>
      </c>
      <c r="Q150" s="7" t="s">
        <v>1024</v>
      </c>
      <c r="R150" s="7" t="s">
        <v>206</v>
      </c>
      <c r="S150" s="7" t="s">
        <v>225</v>
      </c>
      <c r="T150" s="7" t="s">
        <v>137</v>
      </c>
    </row>
    <row r="151" spans="1:20" ht="24" outlineLevel="2">
      <c r="A151" s="164" t="s">
        <v>669</v>
      </c>
      <c r="B151" s="164" t="s">
        <v>671</v>
      </c>
      <c r="C151" s="165" t="s">
        <v>901</v>
      </c>
      <c r="D151" s="165" t="s">
        <v>902</v>
      </c>
      <c r="E151" s="166" t="s">
        <v>1177</v>
      </c>
      <c r="F151" s="166" t="s">
        <v>1178</v>
      </c>
      <c r="G151" s="165" t="s">
        <v>194</v>
      </c>
      <c r="H151" s="167">
        <v>12400000</v>
      </c>
      <c r="I151" s="180">
        <v>19.341370811</v>
      </c>
      <c r="J151" s="180">
        <v>1.144996919</v>
      </c>
      <c r="K151" s="180">
        <v>14.959421105</v>
      </c>
      <c r="L151" s="180">
        <v>1317.147155891</v>
      </c>
      <c r="M151" s="180">
        <v>92.61871417</v>
      </c>
      <c r="N151" s="180">
        <v>1218.295095017</v>
      </c>
      <c r="O151" s="180">
        <v>9.026925630000001</v>
      </c>
      <c r="P151" s="164" t="s">
        <v>1023</v>
      </c>
      <c r="Q151" s="7" t="s">
        <v>1024</v>
      </c>
      <c r="R151" s="7" t="s">
        <v>206</v>
      </c>
      <c r="S151" s="7" t="s">
        <v>401</v>
      </c>
      <c r="T151" s="7" t="s">
        <v>137</v>
      </c>
    </row>
    <row r="152" spans="1:20" ht="24" outlineLevel="2">
      <c r="A152" s="164" t="s">
        <v>903</v>
      </c>
      <c r="B152" s="164" t="s">
        <v>671</v>
      </c>
      <c r="C152" s="165">
        <v>11114</v>
      </c>
      <c r="D152" s="165" t="s">
        <v>908</v>
      </c>
      <c r="E152" s="166" t="s">
        <v>909</v>
      </c>
      <c r="F152" s="166" t="s">
        <v>156</v>
      </c>
      <c r="G152" s="165" t="s">
        <v>119</v>
      </c>
      <c r="H152" s="167">
        <v>51572562</v>
      </c>
      <c r="I152" s="180">
        <v>43.809263</v>
      </c>
      <c r="J152" s="180">
        <v>0.079439</v>
      </c>
      <c r="K152" s="180">
        <v>43.729824</v>
      </c>
      <c r="L152" s="180">
        <v>2983.4103656360003</v>
      </c>
      <c r="M152" s="180">
        <v>6.2955390190000005</v>
      </c>
      <c r="N152" s="180">
        <v>3561.356399525</v>
      </c>
      <c r="O152" s="180">
        <v>43.729824</v>
      </c>
      <c r="P152" s="164" t="s">
        <v>1023</v>
      </c>
      <c r="Q152" s="7" t="s">
        <v>1024</v>
      </c>
      <c r="R152" s="7" t="s">
        <v>206</v>
      </c>
      <c r="S152" s="7" t="s">
        <v>910</v>
      </c>
      <c r="T152" s="7" t="s">
        <v>182</v>
      </c>
    </row>
    <row r="153" spans="1:20" ht="24" outlineLevel="2">
      <c r="A153" s="164" t="s">
        <v>903</v>
      </c>
      <c r="B153" s="164" t="s">
        <v>671</v>
      </c>
      <c r="C153" s="165">
        <v>11123</v>
      </c>
      <c r="D153" s="165" t="s">
        <v>911</v>
      </c>
      <c r="E153" s="166" t="s">
        <v>912</v>
      </c>
      <c r="F153" s="166" t="s">
        <v>156</v>
      </c>
      <c r="G153" s="165" t="s">
        <v>119</v>
      </c>
      <c r="H153" s="167">
        <v>2611157</v>
      </c>
      <c r="I153" s="180">
        <v>0.120819</v>
      </c>
      <c r="J153" s="180">
        <v>0.120819</v>
      </c>
      <c r="K153" s="180"/>
      <c r="L153" s="180">
        <v>8.227772673999999</v>
      </c>
      <c r="M153" s="180">
        <v>9.574903117</v>
      </c>
      <c r="N153" s="180"/>
      <c r="O153" s="180">
        <v>0</v>
      </c>
      <c r="P153" s="164" t="s">
        <v>1023</v>
      </c>
      <c r="Q153" s="7" t="s">
        <v>1024</v>
      </c>
      <c r="R153" s="7" t="s">
        <v>206</v>
      </c>
      <c r="S153" s="7" t="s">
        <v>261</v>
      </c>
      <c r="T153" s="7" t="s">
        <v>182</v>
      </c>
    </row>
    <row r="154" spans="1:20" ht="24" outlineLevel="2">
      <c r="A154" s="164" t="s">
        <v>903</v>
      </c>
      <c r="B154" s="164" t="s">
        <v>671</v>
      </c>
      <c r="C154" s="165" t="s">
        <v>917</v>
      </c>
      <c r="D154" s="165" t="s">
        <v>918</v>
      </c>
      <c r="E154" s="166" t="s">
        <v>919</v>
      </c>
      <c r="F154" s="166" t="s">
        <v>156</v>
      </c>
      <c r="G154" s="165" t="s">
        <v>119</v>
      </c>
      <c r="H154" s="167">
        <v>355677</v>
      </c>
      <c r="I154" s="180">
        <v>0.019101</v>
      </c>
      <c r="J154" s="180">
        <v>0.019101</v>
      </c>
      <c r="K154" s="180"/>
      <c r="L154" s="180">
        <v>1.300777906</v>
      </c>
      <c r="M154" s="180">
        <v>1.513753834</v>
      </c>
      <c r="N154" s="180"/>
      <c r="O154" s="180">
        <v>0</v>
      </c>
      <c r="P154" s="164" t="s">
        <v>1023</v>
      </c>
      <c r="Q154" s="7" t="s">
        <v>1024</v>
      </c>
      <c r="R154" s="7" t="s">
        <v>206</v>
      </c>
      <c r="S154" s="7" t="s">
        <v>225</v>
      </c>
      <c r="T154" s="7" t="s">
        <v>182</v>
      </c>
    </row>
    <row r="155" spans="1:20" ht="24" outlineLevel="2">
      <c r="A155" s="164" t="s">
        <v>948</v>
      </c>
      <c r="B155" s="164" t="s">
        <v>671</v>
      </c>
      <c r="C155" s="165" t="s">
        <v>954</v>
      </c>
      <c r="D155" s="165" t="s">
        <v>955</v>
      </c>
      <c r="E155" s="166" t="s">
        <v>956</v>
      </c>
      <c r="F155" s="166" t="s">
        <v>567</v>
      </c>
      <c r="G155" s="165" t="s">
        <v>119</v>
      </c>
      <c r="H155" s="167">
        <v>44421000</v>
      </c>
      <c r="I155" s="180">
        <v>28.620806</v>
      </c>
      <c r="J155" s="180">
        <v>27.59907</v>
      </c>
      <c r="K155" s="180">
        <v>1.021736</v>
      </c>
      <c r="L155" s="180">
        <v>1949.076598099</v>
      </c>
      <c r="M155" s="180">
        <v>2220.345323635</v>
      </c>
      <c r="N155" s="180">
        <v>83.210168928</v>
      </c>
      <c r="O155" s="180">
        <v>1.021736</v>
      </c>
      <c r="P155" s="164" t="s">
        <v>1023</v>
      </c>
      <c r="Q155" s="7" t="s">
        <v>1024</v>
      </c>
      <c r="R155" s="7" t="s">
        <v>206</v>
      </c>
      <c r="S155" s="7" t="s">
        <v>957</v>
      </c>
      <c r="T155" s="7" t="s">
        <v>137</v>
      </c>
    </row>
    <row r="156" spans="1:20" ht="24" outlineLevel="2">
      <c r="A156" s="164" t="s">
        <v>948</v>
      </c>
      <c r="B156" s="164" t="s">
        <v>671</v>
      </c>
      <c r="C156" s="165" t="s">
        <v>958</v>
      </c>
      <c r="D156" s="165" t="s">
        <v>959</v>
      </c>
      <c r="E156" s="166" t="s">
        <v>960</v>
      </c>
      <c r="F156" s="166" t="s">
        <v>156</v>
      </c>
      <c r="G156" s="165" t="s">
        <v>119</v>
      </c>
      <c r="H156" s="167">
        <v>22567000</v>
      </c>
      <c r="I156" s="180">
        <v>22.567</v>
      </c>
      <c r="J156" s="180"/>
      <c r="K156" s="180">
        <v>22.567</v>
      </c>
      <c r="L156" s="180">
        <v>1536.8124709449999</v>
      </c>
      <c r="M156" s="180"/>
      <c r="N156" s="180">
        <v>1837.856238984</v>
      </c>
      <c r="O156" s="180">
        <v>22.567</v>
      </c>
      <c r="P156" s="164" t="s">
        <v>1023</v>
      </c>
      <c r="Q156" s="7" t="s">
        <v>1024</v>
      </c>
      <c r="R156" s="7" t="s">
        <v>206</v>
      </c>
      <c r="S156" s="7" t="s">
        <v>957</v>
      </c>
      <c r="T156" s="7" t="s">
        <v>137</v>
      </c>
    </row>
    <row r="157" spans="1:20" ht="24" outlineLevel="2">
      <c r="A157" s="164" t="s">
        <v>948</v>
      </c>
      <c r="B157" s="164" t="s">
        <v>671</v>
      </c>
      <c r="C157" s="165" t="s">
        <v>961</v>
      </c>
      <c r="D157" s="165" t="s">
        <v>962</v>
      </c>
      <c r="E157" s="166" t="s">
        <v>963</v>
      </c>
      <c r="F157" s="166" t="s">
        <v>964</v>
      </c>
      <c r="G157" s="165" t="s">
        <v>119</v>
      </c>
      <c r="H157" s="167">
        <v>20257379</v>
      </c>
      <c r="I157" s="180"/>
      <c r="J157" s="180"/>
      <c r="K157" s="180">
        <v>20.257379</v>
      </c>
      <c r="L157" s="180"/>
      <c r="M157" s="180"/>
      <c r="N157" s="180">
        <v>1649.760729411</v>
      </c>
      <c r="O157" s="180">
        <v>20.257379</v>
      </c>
      <c r="P157" s="164" t="s">
        <v>1023</v>
      </c>
      <c r="Q157" s="7" t="s">
        <v>1024</v>
      </c>
      <c r="R157" s="21" t="s">
        <v>206</v>
      </c>
      <c r="S157" s="21" t="s">
        <v>957</v>
      </c>
      <c r="T157" s="7" t="s">
        <v>137</v>
      </c>
    </row>
    <row r="158" spans="1:20" ht="24" outlineLevel="2">
      <c r="A158" s="164" t="s">
        <v>948</v>
      </c>
      <c r="B158" s="164" t="s">
        <v>671</v>
      </c>
      <c r="C158" s="165" t="s">
        <v>965</v>
      </c>
      <c r="D158" s="165" t="s">
        <v>966</v>
      </c>
      <c r="E158" s="166" t="s">
        <v>956</v>
      </c>
      <c r="F158" s="166" t="s">
        <v>123</v>
      </c>
      <c r="G158" s="165" t="s">
        <v>119</v>
      </c>
      <c r="H158" s="167">
        <v>51000000</v>
      </c>
      <c r="I158" s="180">
        <v>31.35487303</v>
      </c>
      <c r="J158" s="180">
        <v>12.84061684</v>
      </c>
      <c r="K158" s="180">
        <v>18.51425619</v>
      </c>
      <c r="L158" s="180">
        <v>2135.266535091</v>
      </c>
      <c r="M158" s="180">
        <v>1032.595219756</v>
      </c>
      <c r="N158" s="180">
        <v>1507.800826381</v>
      </c>
      <c r="O158" s="180">
        <v>18.51425619</v>
      </c>
      <c r="P158" s="164" t="s">
        <v>1023</v>
      </c>
      <c r="Q158" s="7" t="s">
        <v>1024</v>
      </c>
      <c r="R158" s="7" t="s">
        <v>206</v>
      </c>
      <c r="S158" s="7" t="s">
        <v>957</v>
      </c>
      <c r="T158" s="7" t="s">
        <v>137</v>
      </c>
    </row>
    <row r="159" spans="1:20" ht="24" outlineLevel="2">
      <c r="A159" s="164" t="s">
        <v>948</v>
      </c>
      <c r="B159" s="164" t="s">
        <v>671</v>
      </c>
      <c r="C159" s="165" t="s">
        <v>967</v>
      </c>
      <c r="D159" s="165" t="s">
        <v>968</v>
      </c>
      <c r="E159" s="166" t="s">
        <v>969</v>
      </c>
      <c r="F159" s="166" t="s">
        <v>156</v>
      </c>
      <c r="G159" s="165" t="s">
        <v>119</v>
      </c>
      <c r="H159" s="167">
        <v>5643000</v>
      </c>
      <c r="I159" s="180">
        <v>5.643</v>
      </c>
      <c r="J159" s="180"/>
      <c r="K159" s="180">
        <v>5.643</v>
      </c>
      <c r="L159" s="180">
        <v>384.288242724</v>
      </c>
      <c r="M159" s="180"/>
      <c r="N159" s="180">
        <v>459.56585973299997</v>
      </c>
      <c r="O159" s="180">
        <v>5.643</v>
      </c>
      <c r="P159" s="164" t="s">
        <v>1023</v>
      </c>
      <c r="Q159" s="7" t="s">
        <v>1024</v>
      </c>
      <c r="R159" s="7" t="s">
        <v>206</v>
      </c>
      <c r="S159" s="7" t="s">
        <v>957</v>
      </c>
      <c r="T159" s="7" t="s">
        <v>137</v>
      </c>
    </row>
    <row r="160" spans="1:20" ht="24" outlineLevel="2">
      <c r="A160" s="164" t="s">
        <v>948</v>
      </c>
      <c r="B160" s="164" t="s">
        <v>671</v>
      </c>
      <c r="C160" s="165" t="s">
        <v>970</v>
      </c>
      <c r="D160" s="165" t="s">
        <v>971</v>
      </c>
      <c r="E160" s="166" t="s">
        <v>972</v>
      </c>
      <c r="F160" s="166" t="s">
        <v>811</v>
      </c>
      <c r="G160" s="165" t="s">
        <v>119</v>
      </c>
      <c r="H160" s="167">
        <v>7310153</v>
      </c>
      <c r="I160" s="180"/>
      <c r="J160" s="180"/>
      <c r="K160" s="180">
        <v>7.310153</v>
      </c>
      <c r="L160" s="180"/>
      <c r="M160" s="180"/>
      <c r="N160" s="180">
        <v>595.338782248</v>
      </c>
      <c r="O160" s="180">
        <v>7.310153</v>
      </c>
      <c r="P160" s="164" t="s">
        <v>1023</v>
      </c>
      <c r="Q160" s="7" t="s">
        <v>1024</v>
      </c>
      <c r="R160" s="7" t="s">
        <v>206</v>
      </c>
      <c r="S160" s="7" t="s">
        <v>957</v>
      </c>
      <c r="T160" s="7" t="s">
        <v>137</v>
      </c>
    </row>
    <row r="161" spans="1:20" ht="24" outlineLevel="2">
      <c r="A161" s="164" t="s">
        <v>948</v>
      </c>
      <c r="B161" s="164" t="s">
        <v>671</v>
      </c>
      <c r="C161" s="165" t="s">
        <v>973</v>
      </c>
      <c r="D161" s="165" t="s">
        <v>974</v>
      </c>
      <c r="E161" s="166" t="s">
        <v>963</v>
      </c>
      <c r="F161" s="166" t="s">
        <v>964</v>
      </c>
      <c r="G161" s="165" t="s">
        <v>119</v>
      </c>
      <c r="H161" s="167">
        <v>43552229</v>
      </c>
      <c r="I161" s="180"/>
      <c r="J161" s="180"/>
      <c r="K161" s="180">
        <v>43.552229</v>
      </c>
      <c r="L161" s="180"/>
      <c r="M161" s="180"/>
      <c r="N161" s="180">
        <v>3546.893064622</v>
      </c>
      <c r="O161" s="180">
        <v>43.552229</v>
      </c>
      <c r="P161" s="164" t="s">
        <v>1023</v>
      </c>
      <c r="Q161" s="7" t="s">
        <v>1024</v>
      </c>
      <c r="R161" s="21" t="s">
        <v>206</v>
      </c>
      <c r="S161" s="21" t="s">
        <v>957</v>
      </c>
      <c r="T161" s="7" t="s">
        <v>137</v>
      </c>
    </row>
    <row r="162" spans="1:20" ht="24" outlineLevel="2">
      <c r="A162" s="164" t="s">
        <v>948</v>
      </c>
      <c r="B162" s="164" t="s">
        <v>671</v>
      </c>
      <c r="C162" s="165" t="s">
        <v>979</v>
      </c>
      <c r="D162" s="165" t="s">
        <v>980</v>
      </c>
      <c r="E162" s="166" t="s">
        <v>963</v>
      </c>
      <c r="F162" s="166" t="s">
        <v>964</v>
      </c>
      <c r="G162" s="165" t="s">
        <v>119</v>
      </c>
      <c r="H162" s="167">
        <v>78520386</v>
      </c>
      <c r="I162" s="180"/>
      <c r="J162" s="180"/>
      <c r="K162" s="180">
        <v>78.520386</v>
      </c>
      <c r="L162" s="180"/>
      <c r="M162" s="180"/>
      <c r="N162" s="180">
        <v>6394.699397242</v>
      </c>
      <c r="O162" s="180">
        <v>78.520386</v>
      </c>
      <c r="P162" s="164" t="s">
        <v>1023</v>
      </c>
      <c r="Q162" s="7" t="s">
        <v>1024</v>
      </c>
      <c r="R162" s="21" t="s">
        <v>206</v>
      </c>
      <c r="S162" s="21" t="s">
        <v>957</v>
      </c>
      <c r="T162" s="7" t="s">
        <v>137</v>
      </c>
    </row>
    <row r="163" spans="1:20" ht="24" outlineLevel="2">
      <c r="A163" s="164" t="s">
        <v>948</v>
      </c>
      <c r="B163" s="164" t="s">
        <v>671</v>
      </c>
      <c r="C163" s="165" t="s">
        <v>61</v>
      </c>
      <c r="D163" s="165" t="s">
        <v>62</v>
      </c>
      <c r="E163" s="166" t="s">
        <v>916</v>
      </c>
      <c r="F163" s="166" t="s">
        <v>811</v>
      </c>
      <c r="G163" s="165" t="s">
        <v>119</v>
      </c>
      <c r="H163" s="167">
        <v>73000000</v>
      </c>
      <c r="I163" s="180">
        <v>73</v>
      </c>
      <c r="J163" s="180">
        <v>38.222926</v>
      </c>
      <c r="K163" s="180">
        <v>34.777074</v>
      </c>
      <c r="L163" s="180">
        <v>4971.29925905</v>
      </c>
      <c r="M163" s="180">
        <v>3075.034593548</v>
      </c>
      <c r="N163" s="180">
        <v>2832.2445351409997</v>
      </c>
      <c r="O163" s="180">
        <v>34.777074</v>
      </c>
      <c r="P163" s="164" t="s">
        <v>1023</v>
      </c>
      <c r="Q163" s="7" t="s">
        <v>1024</v>
      </c>
      <c r="R163" s="7" t="s">
        <v>206</v>
      </c>
      <c r="S163" s="7" t="s">
        <v>1097</v>
      </c>
      <c r="T163" s="7" t="s">
        <v>137</v>
      </c>
    </row>
    <row r="164" spans="1:20" ht="24" outlineLevel="2">
      <c r="A164" s="164" t="s">
        <v>948</v>
      </c>
      <c r="B164" s="164" t="s">
        <v>671</v>
      </c>
      <c r="C164" s="165" t="s">
        <v>63</v>
      </c>
      <c r="D164" s="165" t="s">
        <v>64</v>
      </c>
      <c r="E164" s="166" t="s">
        <v>963</v>
      </c>
      <c r="F164" s="166" t="s">
        <v>811</v>
      </c>
      <c r="G164" s="165" t="s">
        <v>119</v>
      </c>
      <c r="H164" s="167">
        <v>20462413</v>
      </c>
      <c r="I164" s="180"/>
      <c r="J164" s="180"/>
      <c r="K164" s="180">
        <v>20.462413</v>
      </c>
      <c r="L164" s="180"/>
      <c r="M164" s="180"/>
      <c r="N164" s="180">
        <v>1666.458696181</v>
      </c>
      <c r="O164" s="180">
        <v>20.462413</v>
      </c>
      <c r="P164" s="164" t="s">
        <v>1023</v>
      </c>
      <c r="Q164" s="7" t="s">
        <v>1024</v>
      </c>
      <c r="R164" s="7" t="s">
        <v>206</v>
      </c>
      <c r="S164" s="7" t="s">
        <v>1097</v>
      </c>
      <c r="T164" s="7" t="s">
        <v>137</v>
      </c>
    </row>
    <row r="165" spans="1:20" ht="12.75" outlineLevel="1">
      <c r="A165" s="164"/>
      <c r="B165" s="164"/>
      <c r="C165" s="165"/>
      <c r="D165" s="165"/>
      <c r="E165" s="166"/>
      <c r="F165" s="166"/>
      <c r="G165" s="165"/>
      <c r="H165" s="167"/>
      <c r="I165" s="180"/>
      <c r="J165" s="180">
        <f>SUBTOTAL(9,J123:J164)</f>
        <v>113.839127859</v>
      </c>
      <c r="K165" s="180"/>
      <c r="L165" s="180"/>
      <c r="M165" s="180">
        <f>SUBTOTAL(9,M123:M164)</f>
        <v>9029.478743475</v>
      </c>
      <c r="N165" s="180"/>
      <c r="O165" s="180"/>
      <c r="P165" s="164"/>
      <c r="Q165" s="7"/>
      <c r="R165" s="381" t="s">
        <v>1201</v>
      </c>
      <c r="S165" s="7"/>
      <c r="T165" s="7"/>
    </row>
    <row r="166" spans="1:20" ht="12.75" outlineLevel="2">
      <c r="A166" s="164" t="s">
        <v>180</v>
      </c>
      <c r="B166" s="164" t="s">
        <v>120</v>
      </c>
      <c r="C166" s="165" t="s">
        <v>208</v>
      </c>
      <c r="D166" s="164" t="s">
        <v>209</v>
      </c>
      <c r="E166" s="166" t="s">
        <v>210</v>
      </c>
      <c r="F166" s="166" t="s">
        <v>186</v>
      </c>
      <c r="G166" s="164" t="s">
        <v>177</v>
      </c>
      <c r="H166" s="167">
        <v>28453798.08</v>
      </c>
      <c r="I166" s="180">
        <v>38.328344512</v>
      </c>
      <c r="J166" s="180">
        <v>0.09229733</v>
      </c>
      <c r="K166" s="180">
        <v>36.498173398</v>
      </c>
      <c r="L166" s="180">
        <v>2610.159872243</v>
      </c>
      <c r="M166" s="180">
        <v>6.5341901</v>
      </c>
      <c r="N166" s="180">
        <v>2972.410851717</v>
      </c>
      <c r="O166" s="180">
        <v>23.51337957</v>
      </c>
      <c r="P166" s="164" t="s">
        <v>1023</v>
      </c>
      <c r="Q166" s="7" t="s">
        <v>1024</v>
      </c>
      <c r="R166" s="7" t="s">
        <v>164</v>
      </c>
      <c r="S166" s="7" t="s">
        <v>211</v>
      </c>
      <c r="T166" s="7" t="s">
        <v>182</v>
      </c>
    </row>
    <row r="167" spans="1:20" ht="24" outlineLevel="2">
      <c r="A167" s="164" t="s">
        <v>689</v>
      </c>
      <c r="B167" s="164" t="s">
        <v>671</v>
      </c>
      <c r="C167" s="165">
        <v>10027</v>
      </c>
      <c r="D167" s="165" t="s">
        <v>698</v>
      </c>
      <c r="E167" s="166" t="s">
        <v>699</v>
      </c>
      <c r="F167" s="166" t="s">
        <v>123</v>
      </c>
      <c r="G167" s="165" t="s">
        <v>690</v>
      </c>
      <c r="H167" s="167">
        <v>8500000</v>
      </c>
      <c r="I167" s="180">
        <v>1.636136466</v>
      </c>
      <c r="J167" s="180">
        <v>0.755248422</v>
      </c>
      <c r="K167" s="180">
        <v>0.669927225</v>
      </c>
      <c r="L167" s="180">
        <v>111.420876706</v>
      </c>
      <c r="M167" s="180">
        <v>60.003271445</v>
      </c>
      <c r="N167" s="180">
        <v>54.558866021</v>
      </c>
      <c r="O167" s="180">
        <v>0.7727945500000001</v>
      </c>
      <c r="P167" s="164" t="s">
        <v>1023</v>
      </c>
      <c r="Q167" s="7" t="s">
        <v>1024</v>
      </c>
      <c r="R167" s="7" t="s">
        <v>164</v>
      </c>
      <c r="S167" s="7" t="s">
        <v>483</v>
      </c>
      <c r="T167" s="7" t="s">
        <v>137</v>
      </c>
    </row>
    <row r="168" spans="1:20" ht="24" outlineLevel="2">
      <c r="A168" s="164" t="s">
        <v>160</v>
      </c>
      <c r="B168" s="164" t="s">
        <v>671</v>
      </c>
      <c r="C168" s="165">
        <v>10216</v>
      </c>
      <c r="D168" s="165" t="s">
        <v>730</v>
      </c>
      <c r="E168" s="166" t="s">
        <v>731</v>
      </c>
      <c r="F168" s="166" t="s">
        <v>123</v>
      </c>
      <c r="G168" s="165" t="s">
        <v>147</v>
      </c>
      <c r="H168" s="167">
        <v>10225838</v>
      </c>
      <c r="I168" s="180">
        <v>0.028053968000000002</v>
      </c>
      <c r="J168" s="180">
        <v>0.004045229</v>
      </c>
      <c r="K168" s="180">
        <v>0.020742379000000002</v>
      </c>
      <c r="L168" s="180">
        <v>1.91047496</v>
      </c>
      <c r="M168" s="180">
        <v>0.323314899</v>
      </c>
      <c r="N168" s="180">
        <v>1.689259161</v>
      </c>
      <c r="O168" s="180">
        <v>0.01468695</v>
      </c>
      <c r="P168" s="164" t="s">
        <v>1023</v>
      </c>
      <c r="Q168" s="7" t="s">
        <v>1024</v>
      </c>
      <c r="R168" s="7" t="s">
        <v>164</v>
      </c>
      <c r="S168" s="7" t="s">
        <v>278</v>
      </c>
      <c r="T168" s="7" t="s">
        <v>137</v>
      </c>
    </row>
    <row r="169" spans="1:20" ht="24" outlineLevel="2">
      <c r="A169" s="164" t="s">
        <v>160</v>
      </c>
      <c r="B169" s="164" t="s">
        <v>671</v>
      </c>
      <c r="C169" s="165">
        <v>10219</v>
      </c>
      <c r="D169" s="165" t="s">
        <v>733</v>
      </c>
      <c r="E169" s="166" t="s">
        <v>734</v>
      </c>
      <c r="F169" s="166" t="s">
        <v>333</v>
      </c>
      <c r="G169" s="165" t="s">
        <v>147</v>
      </c>
      <c r="H169" s="167">
        <v>6256459.41</v>
      </c>
      <c r="I169" s="180">
        <v>8.88304557</v>
      </c>
      <c r="J169" s="180">
        <v>0.286718826</v>
      </c>
      <c r="K169" s="180">
        <v>7.701123581</v>
      </c>
      <c r="L169" s="180">
        <v>604.9353131490001</v>
      </c>
      <c r="M169" s="180">
        <v>22.336606593</v>
      </c>
      <c r="N169" s="180">
        <v>627.179422163</v>
      </c>
      <c r="O169" s="180">
        <v>5.45289499</v>
      </c>
      <c r="P169" s="164" t="s">
        <v>1023</v>
      </c>
      <c r="Q169" s="7" t="s">
        <v>1024</v>
      </c>
      <c r="R169" s="7" t="s">
        <v>164</v>
      </c>
      <c r="S169" s="7" t="s">
        <v>1064</v>
      </c>
      <c r="T169" s="7" t="s">
        <v>137</v>
      </c>
    </row>
    <row r="170" spans="1:20" ht="24" outlineLevel="2">
      <c r="A170" s="164" t="s">
        <v>160</v>
      </c>
      <c r="B170" s="164" t="s">
        <v>671</v>
      </c>
      <c r="C170" s="165">
        <v>10220</v>
      </c>
      <c r="D170" s="165" t="s">
        <v>735</v>
      </c>
      <c r="E170" s="166" t="s">
        <v>736</v>
      </c>
      <c r="F170" s="166" t="s">
        <v>333</v>
      </c>
      <c r="G170" s="165" t="s">
        <v>147</v>
      </c>
      <c r="H170" s="167">
        <v>6102412.3</v>
      </c>
      <c r="I170" s="180">
        <v>6.496025889999999</v>
      </c>
      <c r="J170" s="180">
        <v>0.067859523</v>
      </c>
      <c r="K170" s="180">
        <v>5.771462575</v>
      </c>
      <c r="L170" s="180">
        <v>442.379297184</v>
      </c>
      <c r="M170" s="180">
        <v>5.377865687</v>
      </c>
      <c r="N170" s="180">
        <v>470.02785044999996</v>
      </c>
      <c r="O170" s="180">
        <v>4.08656984</v>
      </c>
      <c r="P170" s="164" t="s">
        <v>1023</v>
      </c>
      <c r="Q170" s="7" t="s">
        <v>1024</v>
      </c>
      <c r="R170" s="7" t="s">
        <v>164</v>
      </c>
      <c r="S170" s="7" t="s">
        <v>1064</v>
      </c>
      <c r="T170" s="7" t="s">
        <v>137</v>
      </c>
    </row>
    <row r="171" spans="1:20" ht="24" outlineLevel="2">
      <c r="A171" s="164" t="s">
        <v>160</v>
      </c>
      <c r="B171" s="164" t="s">
        <v>671</v>
      </c>
      <c r="C171" s="165">
        <v>10226</v>
      </c>
      <c r="D171" s="165" t="s">
        <v>753</v>
      </c>
      <c r="E171" s="166" t="s">
        <v>754</v>
      </c>
      <c r="F171" s="166" t="s">
        <v>254</v>
      </c>
      <c r="G171" s="165" t="s">
        <v>147</v>
      </c>
      <c r="H171" s="167">
        <v>13000000</v>
      </c>
      <c r="I171" s="180">
        <v>18.133472907999998</v>
      </c>
      <c r="J171" s="180">
        <v>1.09027294</v>
      </c>
      <c r="K171" s="180">
        <v>15.253626737</v>
      </c>
      <c r="L171" s="180">
        <v>1234.889320995</v>
      </c>
      <c r="M171" s="180">
        <v>82.32562753900001</v>
      </c>
      <c r="N171" s="180">
        <v>1242.25519855</v>
      </c>
      <c r="O171" s="180">
        <v>10.80055708</v>
      </c>
      <c r="P171" s="164" t="s">
        <v>1023</v>
      </c>
      <c r="Q171" s="7" t="s">
        <v>1024</v>
      </c>
      <c r="R171" s="7" t="s">
        <v>164</v>
      </c>
      <c r="S171" s="7" t="s">
        <v>278</v>
      </c>
      <c r="T171" s="7" t="s">
        <v>137</v>
      </c>
    </row>
    <row r="172" spans="1:20" ht="24" outlineLevel="2">
      <c r="A172" s="164" t="s">
        <v>160</v>
      </c>
      <c r="B172" s="164" t="s">
        <v>671</v>
      </c>
      <c r="C172" s="165">
        <v>10227</v>
      </c>
      <c r="D172" s="165" t="s">
        <v>755</v>
      </c>
      <c r="E172" s="166" t="s">
        <v>756</v>
      </c>
      <c r="F172" s="166" t="s">
        <v>359</v>
      </c>
      <c r="G172" s="165" t="s">
        <v>147</v>
      </c>
      <c r="H172" s="167">
        <v>7000000</v>
      </c>
      <c r="I172" s="180">
        <v>10.999799945</v>
      </c>
      <c r="J172" s="180"/>
      <c r="K172" s="180">
        <v>9.886099982000001</v>
      </c>
      <c r="L172" s="180">
        <v>749.0862646109999</v>
      </c>
      <c r="M172" s="180"/>
      <c r="N172" s="180">
        <v>805.123876985</v>
      </c>
      <c r="O172" s="180">
        <v>7</v>
      </c>
      <c r="P172" s="164" t="s">
        <v>1023</v>
      </c>
      <c r="Q172" s="7" t="s">
        <v>1024</v>
      </c>
      <c r="R172" s="7" t="s">
        <v>164</v>
      </c>
      <c r="S172" s="7" t="s">
        <v>483</v>
      </c>
      <c r="T172" s="7" t="s">
        <v>137</v>
      </c>
    </row>
    <row r="173" spans="1:20" ht="24" outlineLevel="2">
      <c r="A173" s="164" t="s">
        <v>160</v>
      </c>
      <c r="B173" s="164" t="s">
        <v>671</v>
      </c>
      <c r="C173" s="165">
        <v>10229</v>
      </c>
      <c r="D173" s="165" t="s">
        <v>161</v>
      </c>
      <c r="E173" s="166" t="s">
        <v>162</v>
      </c>
      <c r="F173" s="166" t="s">
        <v>163</v>
      </c>
      <c r="G173" s="165" t="s">
        <v>147</v>
      </c>
      <c r="H173" s="167">
        <v>3000000</v>
      </c>
      <c r="I173" s="180">
        <v>4.714199976</v>
      </c>
      <c r="J173" s="180">
        <v>0.7987945</v>
      </c>
      <c r="K173" s="180">
        <v>3.3917599019999995</v>
      </c>
      <c r="L173" s="180">
        <v>321.036970548</v>
      </c>
      <c r="M173" s="180">
        <v>64.42247163799999</v>
      </c>
      <c r="N173" s="180">
        <v>276.224890176</v>
      </c>
      <c r="O173" s="180">
        <v>2.401586</v>
      </c>
      <c r="P173" s="164" t="s">
        <v>1023</v>
      </c>
      <c r="Q173" s="7" t="s">
        <v>1024</v>
      </c>
      <c r="R173" s="7" t="s">
        <v>164</v>
      </c>
      <c r="S173" s="7" t="s">
        <v>1064</v>
      </c>
      <c r="T173" s="7" t="s">
        <v>137</v>
      </c>
    </row>
    <row r="174" spans="1:20" ht="24" outlineLevel="2">
      <c r="A174" s="164" t="s">
        <v>160</v>
      </c>
      <c r="B174" s="164" t="s">
        <v>671</v>
      </c>
      <c r="C174" s="165">
        <v>200565010</v>
      </c>
      <c r="D174" s="165" t="s">
        <v>757</v>
      </c>
      <c r="E174" s="166" t="s">
        <v>754</v>
      </c>
      <c r="F174" s="166" t="s">
        <v>123</v>
      </c>
      <c r="G174" s="165" t="s">
        <v>147</v>
      </c>
      <c r="H174" s="167">
        <v>6135502.57</v>
      </c>
      <c r="I174" s="180">
        <v>7.601847501</v>
      </c>
      <c r="J174" s="180">
        <v>1.208906322</v>
      </c>
      <c r="K174" s="180">
        <v>5.557064123</v>
      </c>
      <c r="L174" s="180">
        <v>517.685737677</v>
      </c>
      <c r="M174" s="180">
        <v>95.87572617000001</v>
      </c>
      <c r="N174" s="180">
        <v>452.567242797</v>
      </c>
      <c r="O174" s="180">
        <v>3.9347618300000002</v>
      </c>
      <c r="P174" s="164" t="s">
        <v>1023</v>
      </c>
      <c r="Q174" s="7" t="s">
        <v>1024</v>
      </c>
      <c r="R174" s="7" t="s">
        <v>164</v>
      </c>
      <c r="S174" s="7" t="s">
        <v>453</v>
      </c>
      <c r="T174" s="7" t="s">
        <v>137</v>
      </c>
    </row>
    <row r="175" spans="1:20" ht="24" outlineLevel="2">
      <c r="A175" s="164" t="s">
        <v>160</v>
      </c>
      <c r="B175" s="164" t="s">
        <v>120</v>
      </c>
      <c r="C175" s="165">
        <v>200465039</v>
      </c>
      <c r="D175" s="164" t="s">
        <v>161</v>
      </c>
      <c r="E175" s="166" t="s">
        <v>162</v>
      </c>
      <c r="F175" s="166" t="s">
        <v>163</v>
      </c>
      <c r="G175" s="164" t="s">
        <v>147</v>
      </c>
      <c r="H175" s="167">
        <v>4500000</v>
      </c>
      <c r="I175" s="180">
        <v>7.071299965</v>
      </c>
      <c r="J175" s="180">
        <v>0</v>
      </c>
      <c r="K175" s="180">
        <v>6.3553499890000005</v>
      </c>
      <c r="L175" s="180">
        <v>481.55545582099995</v>
      </c>
      <c r="M175" s="180">
        <v>0</v>
      </c>
      <c r="N175" s="180">
        <v>517.5796352049999</v>
      </c>
      <c r="O175" s="180">
        <v>4.5</v>
      </c>
      <c r="P175" s="164" t="s">
        <v>1023</v>
      </c>
      <c r="Q175" s="7" t="s">
        <v>1024</v>
      </c>
      <c r="R175" s="7" t="s">
        <v>164</v>
      </c>
      <c r="S175" s="7" t="s">
        <v>278</v>
      </c>
      <c r="T175" s="7" t="s">
        <v>137</v>
      </c>
    </row>
    <row r="176" spans="1:20" ht="24" outlineLevel="2">
      <c r="A176" s="164" t="s">
        <v>422</v>
      </c>
      <c r="B176" s="164" t="s">
        <v>671</v>
      </c>
      <c r="C176" s="165" t="s">
        <v>780</v>
      </c>
      <c r="D176" s="165" t="s">
        <v>452</v>
      </c>
      <c r="E176" s="166" t="s">
        <v>449</v>
      </c>
      <c r="F176" s="166" t="s">
        <v>123</v>
      </c>
      <c r="G176" s="165" t="s">
        <v>177</v>
      </c>
      <c r="H176" s="167">
        <v>6700000</v>
      </c>
      <c r="I176" s="180">
        <v>0.101946717</v>
      </c>
      <c r="J176" s="180">
        <v>0.100486069</v>
      </c>
      <c r="K176" s="180"/>
      <c r="L176" s="180">
        <v>6.94257041</v>
      </c>
      <c r="M176" s="180">
        <v>7.444679059</v>
      </c>
      <c r="N176" s="180"/>
      <c r="O176" s="180">
        <v>0</v>
      </c>
      <c r="P176" s="164" t="s">
        <v>1023</v>
      </c>
      <c r="Q176" s="7" t="s">
        <v>1024</v>
      </c>
      <c r="R176" s="7" t="s">
        <v>164</v>
      </c>
      <c r="S176" s="7" t="s">
        <v>453</v>
      </c>
      <c r="T176" s="7" t="s">
        <v>182</v>
      </c>
    </row>
    <row r="177" spans="1:20" ht="12.75" outlineLevel="2">
      <c r="A177" s="164" t="s">
        <v>422</v>
      </c>
      <c r="B177" s="164" t="s">
        <v>120</v>
      </c>
      <c r="C177" s="165" t="s">
        <v>451</v>
      </c>
      <c r="D177" s="164" t="s">
        <v>452</v>
      </c>
      <c r="E177" s="166" t="s">
        <v>449</v>
      </c>
      <c r="F177" s="166" t="s">
        <v>123</v>
      </c>
      <c r="G177" s="164" t="s">
        <v>177</v>
      </c>
      <c r="H177" s="167">
        <v>20200000</v>
      </c>
      <c r="I177" s="180">
        <v>11.525320398</v>
      </c>
      <c r="J177" s="180">
        <v>5.5003556399999995</v>
      </c>
      <c r="K177" s="180">
        <v>5.4663813370000005</v>
      </c>
      <c r="L177" s="180">
        <v>784.874202147</v>
      </c>
      <c r="M177" s="180">
        <v>424.95922939999997</v>
      </c>
      <c r="N177" s="180">
        <v>445.182037686</v>
      </c>
      <c r="O177" s="180">
        <v>3.5216310099999997</v>
      </c>
      <c r="P177" s="164" t="s">
        <v>1023</v>
      </c>
      <c r="Q177" s="7" t="s">
        <v>1024</v>
      </c>
      <c r="R177" s="7" t="s">
        <v>164</v>
      </c>
      <c r="S177" s="7" t="s">
        <v>453</v>
      </c>
      <c r="T177" s="7" t="s">
        <v>182</v>
      </c>
    </row>
    <row r="178" spans="1:20" ht="12.75" outlineLevel="2">
      <c r="A178" s="164" t="s">
        <v>422</v>
      </c>
      <c r="B178" s="164" t="s">
        <v>120</v>
      </c>
      <c r="C178" s="165" t="s">
        <v>480</v>
      </c>
      <c r="D178" s="164" t="s">
        <v>481</v>
      </c>
      <c r="E178" s="166" t="s">
        <v>482</v>
      </c>
      <c r="F178" s="166" t="s">
        <v>224</v>
      </c>
      <c r="G178" s="164" t="s">
        <v>177</v>
      </c>
      <c r="H178" s="167">
        <v>13904553.24</v>
      </c>
      <c r="I178" s="180">
        <v>0.155209795</v>
      </c>
      <c r="J178" s="180">
        <v>0</v>
      </c>
      <c r="K178" s="180"/>
      <c r="L178" s="180">
        <v>10.569785452</v>
      </c>
      <c r="M178" s="180">
        <v>0</v>
      </c>
      <c r="N178" s="180"/>
      <c r="O178" s="180">
        <v>0</v>
      </c>
      <c r="P178" s="164" t="s">
        <v>1023</v>
      </c>
      <c r="Q178" s="7" t="s">
        <v>1024</v>
      </c>
      <c r="R178" s="7" t="s">
        <v>164</v>
      </c>
      <c r="S178" s="7" t="s">
        <v>483</v>
      </c>
      <c r="T178" s="7" t="s">
        <v>182</v>
      </c>
    </row>
    <row r="179" spans="1:20" ht="12.75" outlineLevel="2">
      <c r="A179" s="164" t="s">
        <v>422</v>
      </c>
      <c r="B179" s="164" t="s">
        <v>120</v>
      </c>
      <c r="C179" s="165" t="s">
        <v>484</v>
      </c>
      <c r="D179" s="164" t="s">
        <v>485</v>
      </c>
      <c r="E179" s="166" t="s">
        <v>486</v>
      </c>
      <c r="F179" s="166" t="s">
        <v>224</v>
      </c>
      <c r="G179" s="164" t="s">
        <v>177</v>
      </c>
      <c r="H179" s="167">
        <v>32899185.31</v>
      </c>
      <c r="I179" s="180">
        <v>0.0013248</v>
      </c>
      <c r="J179" s="180">
        <v>0</v>
      </c>
      <c r="K179" s="180"/>
      <c r="L179" s="180">
        <v>0.090218867</v>
      </c>
      <c r="M179" s="180">
        <v>0</v>
      </c>
      <c r="N179" s="180"/>
      <c r="O179" s="180">
        <v>0</v>
      </c>
      <c r="P179" s="164" t="s">
        <v>1023</v>
      </c>
      <c r="Q179" s="7" t="s">
        <v>1024</v>
      </c>
      <c r="R179" s="7" t="s">
        <v>164</v>
      </c>
      <c r="S179" s="7" t="s">
        <v>483</v>
      </c>
      <c r="T179" s="7" t="s">
        <v>182</v>
      </c>
    </row>
    <row r="180" spans="1:20" ht="24" outlineLevel="2">
      <c r="A180" s="164" t="s">
        <v>604</v>
      </c>
      <c r="B180" s="164" t="s">
        <v>671</v>
      </c>
      <c r="C180" s="165">
        <v>10463</v>
      </c>
      <c r="D180" s="165" t="s">
        <v>833</v>
      </c>
      <c r="E180" s="166" t="s">
        <v>610</v>
      </c>
      <c r="F180" s="166" t="s">
        <v>150</v>
      </c>
      <c r="G180" s="165" t="s">
        <v>199</v>
      </c>
      <c r="H180" s="167">
        <v>647000000</v>
      </c>
      <c r="I180" s="180">
        <v>5.948204306</v>
      </c>
      <c r="J180" s="180"/>
      <c r="K180" s="180">
        <v>6.679876176</v>
      </c>
      <c r="L180" s="180">
        <v>405.07265288599996</v>
      </c>
      <c r="M180" s="180"/>
      <c r="N180" s="180">
        <v>544.0090444299999</v>
      </c>
      <c r="O180" s="180">
        <v>641.06771614</v>
      </c>
      <c r="P180" s="164" t="s">
        <v>1023</v>
      </c>
      <c r="Q180" s="7" t="s">
        <v>1024</v>
      </c>
      <c r="R180" s="7" t="s">
        <v>164</v>
      </c>
      <c r="S180" s="7" t="s">
        <v>483</v>
      </c>
      <c r="T180" s="7" t="s">
        <v>137</v>
      </c>
    </row>
    <row r="181" spans="1:20" ht="24" outlineLevel="2">
      <c r="A181" s="164" t="s">
        <v>669</v>
      </c>
      <c r="B181" s="164" t="s">
        <v>671</v>
      </c>
      <c r="C181" s="165">
        <v>10765</v>
      </c>
      <c r="D181" s="165" t="s">
        <v>885</v>
      </c>
      <c r="E181" s="166" t="s">
        <v>886</v>
      </c>
      <c r="F181" s="166" t="s">
        <v>887</v>
      </c>
      <c r="G181" s="165" t="s">
        <v>194</v>
      </c>
      <c r="H181" s="167">
        <v>69000000</v>
      </c>
      <c r="I181" s="180">
        <v>126.93760082700001</v>
      </c>
      <c r="J181" s="180">
        <v>19.150860167</v>
      </c>
      <c r="K181" s="180">
        <v>88.32875971</v>
      </c>
      <c r="L181" s="180">
        <v>8644.449327928</v>
      </c>
      <c r="M181" s="180">
        <v>1465.8072880050001</v>
      </c>
      <c r="N181" s="180">
        <v>7193.493247425</v>
      </c>
      <c r="O181" s="180">
        <v>53.3</v>
      </c>
      <c r="P181" s="164" t="s">
        <v>1023</v>
      </c>
      <c r="Q181" s="7" t="s">
        <v>1024</v>
      </c>
      <c r="R181" s="7" t="s">
        <v>164</v>
      </c>
      <c r="S181" s="7" t="s">
        <v>483</v>
      </c>
      <c r="T181" s="7" t="s">
        <v>137</v>
      </c>
    </row>
    <row r="182" spans="1:20" ht="24" outlineLevel="2">
      <c r="A182" s="164" t="s">
        <v>669</v>
      </c>
      <c r="B182" s="164" t="s">
        <v>671</v>
      </c>
      <c r="C182" s="165" t="s">
        <v>877</v>
      </c>
      <c r="D182" s="165" t="s">
        <v>878</v>
      </c>
      <c r="E182" s="166" t="s">
        <v>879</v>
      </c>
      <c r="F182" s="166" t="s">
        <v>880</v>
      </c>
      <c r="G182" s="165" t="s">
        <v>194</v>
      </c>
      <c r="H182" s="167">
        <v>4500000</v>
      </c>
      <c r="I182" s="180">
        <v>1.503082015</v>
      </c>
      <c r="J182" s="180"/>
      <c r="K182" s="180">
        <v>1.2558775290000002</v>
      </c>
      <c r="L182" s="180">
        <v>102.359869979</v>
      </c>
      <c r="M182" s="180"/>
      <c r="N182" s="180">
        <v>102.27865255500001</v>
      </c>
      <c r="O182" s="180">
        <v>0.757831</v>
      </c>
      <c r="P182" s="164" t="s">
        <v>1023</v>
      </c>
      <c r="Q182" s="7" t="s">
        <v>1024</v>
      </c>
      <c r="R182" s="7" t="s">
        <v>164</v>
      </c>
      <c r="S182" s="7" t="s">
        <v>876</v>
      </c>
      <c r="T182" s="7" t="s">
        <v>137</v>
      </c>
    </row>
    <row r="183" spans="1:20" ht="24" outlineLevel="2">
      <c r="A183" s="164" t="s">
        <v>669</v>
      </c>
      <c r="B183" s="164" t="s">
        <v>671</v>
      </c>
      <c r="C183" s="165" t="s">
        <v>897</v>
      </c>
      <c r="D183" s="165" t="s">
        <v>898</v>
      </c>
      <c r="E183" s="166" t="s">
        <v>899</v>
      </c>
      <c r="F183" s="166" t="s">
        <v>900</v>
      </c>
      <c r="G183" s="165" t="s">
        <v>194</v>
      </c>
      <c r="H183" s="167">
        <v>1500000</v>
      </c>
      <c r="I183" s="180">
        <v>2.309405364</v>
      </c>
      <c r="J183" s="180"/>
      <c r="K183" s="180">
        <v>1.9295888529999998</v>
      </c>
      <c r="L183" s="180">
        <v>157.27048186000002</v>
      </c>
      <c r="M183" s="180"/>
      <c r="N183" s="180">
        <v>157.14569562</v>
      </c>
      <c r="O183" s="180">
        <v>1.16436692</v>
      </c>
      <c r="P183" s="164" t="s">
        <v>1023</v>
      </c>
      <c r="Q183" s="7" t="s">
        <v>1024</v>
      </c>
      <c r="R183" s="7" t="s">
        <v>164</v>
      </c>
      <c r="S183" s="7" t="s">
        <v>483</v>
      </c>
      <c r="T183" s="7" t="s">
        <v>137</v>
      </c>
    </row>
    <row r="184" spans="1:20" ht="24" outlineLevel="2">
      <c r="A184" s="164" t="s">
        <v>994</v>
      </c>
      <c r="B184" s="164" t="s">
        <v>671</v>
      </c>
      <c r="C184" s="165" t="s">
        <v>998</v>
      </c>
      <c r="D184" s="165" t="s">
        <v>999</v>
      </c>
      <c r="E184" s="166" t="s">
        <v>997</v>
      </c>
      <c r="F184" s="166" t="s">
        <v>123</v>
      </c>
      <c r="G184" s="165" t="s">
        <v>119</v>
      </c>
      <c r="H184" s="167">
        <v>19000000</v>
      </c>
      <c r="I184" s="180">
        <v>9.187</v>
      </c>
      <c r="J184" s="180">
        <v>1.895</v>
      </c>
      <c r="K184" s="180">
        <v>7.292</v>
      </c>
      <c r="L184" s="180">
        <v>625.634606752</v>
      </c>
      <c r="M184" s="180">
        <v>152.74975501</v>
      </c>
      <c r="N184" s="180">
        <v>593.8604021210001</v>
      </c>
      <c r="O184" s="180">
        <v>7.292</v>
      </c>
      <c r="P184" s="164" t="s">
        <v>1023</v>
      </c>
      <c r="Q184" s="7" t="s">
        <v>1024</v>
      </c>
      <c r="R184" s="7" t="s">
        <v>164</v>
      </c>
      <c r="S184" s="7" t="s">
        <v>453</v>
      </c>
      <c r="T184" s="7" t="s">
        <v>182</v>
      </c>
    </row>
    <row r="185" spans="1:20" ht="12.75" outlineLevel="1">
      <c r="A185" s="164"/>
      <c r="B185" s="164"/>
      <c r="C185" s="165"/>
      <c r="D185" s="165"/>
      <c r="E185" s="166"/>
      <c r="F185" s="166"/>
      <c r="G185" s="165"/>
      <c r="H185" s="167"/>
      <c r="I185" s="180"/>
      <c r="J185" s="180">
        <f>SUBTOTAL(9,J166:J184)</f>
        <v>30.950844968000002</v>
      </c>
      <c r="K185" s="180"/>
      <c r="L185" s="180"/>
      <c r="M185" s="180">
        <f>SUBTOTAL(9,M166:M184)</f>
        <v>2388.1600255450003</v>
      </c>
      <c r="N185" s="180"/>
      <c r="O185" s="180"/>
      <c r="P185" s="164"/>
      <c r="Q185" s="7"/>
      <c r="R185" s="381" t="s">
        <v>1202</v>
      </c>
      <c r="S185" s="7"/>
      <c r="T185" s="7"/>
    </row>
    <row r="186" spans="1:20" ht="12.75" outlineLevel="2">
      <c r="A186" s="164" t="s">
        <v>180</v>
      </c>
      <c r="B186" s="164" t="s">
        <v>120</v>
      </c>
      <c r="C186" s="165" t="s">
        <v>247</v>
      </c>
      <c r="D186" s="164" t="s">
        <v>248</v>
      </c>
      <c r="E186" s="166" t="s">
        <v>249</v>
      </c>
      <c r="F186" s="166" t="s">
        <v>123</v>
      </c>
      <c r="G186" s="164" t="s">
        <v>177</v>
      </c>
      <c r="H186" s="167">
        <v>8501765</v>
      </c>
      <c r="I186" s="180">
        <v>10.067050630999999</v>
      </c>
      <c r="J186" s="180">
        <v>1.8542212</v>
      </c>
      <c r="K186" s="180">
        <v>7.698696074</v>
      </c>
      <c r="L186" s="180">
        <v>685.56604578</v>
      </c>
      <c r="M186" s="180">
        <v>146.74206218</v>
      </c>
      <c r="N186" s="180">
        <v>626.981726046</v>
      </c>
      <c r="O186" s="180">
        <v>4.959765</v>
      </c>
      <c r="P186" s="164" t="s">
        <v>1023</v>
      </c>
      <c r="Q186" s="7" t="s">
        <v>1024</v>
      </c>
      <c r="R186" s="7" t="s">
        <v>250</v>
      </c>
      <c r="S186" s="7" t="s">
        <v>225</v>
      </c>
      <c r="T186" s="7" t="s">
        <v>182</v>
      </c>
    </row>
    <row r="187" spans="1:20" ht="24" outlineLevel="2">
      <c r="A187" s="164" t="s">
        <v>180</v>
      </c>
      <c r="B187" s="164" t="s">
        <v>120</v>
      </c>
      <c r="C187" s="165" t="s">
        <v>312</v>
      </c>
      <c r="D187" s="164" t="s">
        <v>313</v>
      </c>
      <c r="E187" s="166" t="s">
        <v>314</v>
      </c>
      <c r="F187" s="166" t="s">
        <v>135</v>
      </c>
      <c r="G187" s="164" t="s">
        <v>177</v>
      </c>
      <c r="H187" s="167">
        <v>3505000</v>
      </c>
      <c r="I187" s="180">
        <v>5.019894196999999</v>
      </c>
      <c r="J187" s="180">
        <v>0.00778869</v>
      </c>
      <c r="K187" s="180">
        <v>4.783972889999999</v>
      </c>
      <c r="L187" s="180">
        <v>341.854743852</v>
      </c>
      <c r="M187" s="180">
        <v>0.5909279000000001</v>
      </c>
      <c r="N187" s="180">
        <v>389.60670105800006</v>
      </c>
      <c r="O187" s="180">
        <v>3.082</v>
      </c>
      <c r="P187" s="164" t="s">
        <v>1023</v>
      </c>
      <c r="Q187" s="7" t="s">
        <v>1024</v>
      </c>
      <c r="R187" s="7" t="s">
        <v>250</v>
      </c>
      <c r="S187" s="7" t="s">
        <v>1025</v>
      </c>
      <c r="T187" s="7" t="s">
        <v>182</v>
      </c>
    </row>
    <row r="188" spans="1:20" ht="12.75" outlineLevel="2">
      <c r="A188" s="164" t="s">
        <v>599</v>
      </c>
      <c r="B188" s="164" t="s">
        <v>120</v>
      </c>
      <c r="C188" s="165" t="s">
        <v>595</v>
      </c>
      <c r="D188" s="164" t="s">
        <v>596</v>
      </c>
      <c r="E188" s="166" t="s">
        <v>597</v>
      </c>
      <c r="F188" s="166" t="s">
        <v>598</v>
      </c>
      <c r="G188" s="164" t="s">
        <v>147</v>
      </c>
      <c r="H188" s="167">
        <v>7750000</v>
      </c>
      <c r="I188" s="180">
        <v>12.178349938999999</v>
      </c>
      <c r="J188" s="180">
        <v>0</v>
      </c>
      <c r="K188" s="180">
        <v>10.945324981</v>
      </c>
      <c r="L188" s="180">
        <v>829.345507248</v>
      </c>
      <c r="M188" s="180">
        <v>0</v>
      </c>
      <c r="N188" s="180">
        <v>891.3871495190001</v>
      </c>
      <c r="O188" s="180">
        <v>7.75</v>
      </c>
      <c r="P188" s="164" t="s">
        <v>1023</v>
      </c>
      <c r="Q188" s="7" t="s">
        <v>1024</v>
      </c>
      <c r="R188" s="22" t="s">
        <v>250</v>
      </c>
      <c r="S188" s="22" t="s">
        <v>1025</v>
      </c>
      <c r="T188" s="7" t="s">
        <v>137</v>
      </c>
    </row>
    <row r="189" spans="1:20" ht="12.75" outlineLevel="1">
      <c r="A189" s="164"/>
      <c r="B189" s="164"/>
      <c r="C189" s="165"/>
      <c r="D189" s="164"/>
      <c r="E189" s="166"/>
      <c r="F189" s="166"/>
      <c r="G189" s="164"/>
      <c r="H189" s="167"/>
      <c r="I189" s="180"/>
      <c r="J189" s="180">
        <f>SUBTOTAL(9,J186:J188)</f>
        <v>1.86200989</v>
      </c>
      <c r="K189" s="180"/>
      <c r="L189" s="180"/>
      <c r="M189" s="180">
        <f>SUBTOTAL(9,M186:M188)</f>
        <v>147.33299008</v>
      </c>
      <c r="N189" s="180"/>
      <c r="O189" s="180"/>
      <c r="P189" s="164"/>
      <c r="Q189" s="7"/>
      <c r="R189" s="382" t="s">
        <v>1203</v>
      </c>
      <c r="S189" s="22"/>
      <c r="T189" s="7"/>
    </row>
    <row r="190" spans="1:20" ht="24" outlineLevel="2">
      <c r="A190" s="164" t="s">
        <v>711</v>
      </c>
      <c r="B190" s="164" t="s">
        <v>671</v>
      </c>
      <c r="C190" s="165" t="s">
        <v>717</v>
      </c>
      <c r="D190" s="165" t="s">
        <v>718</v>
      </c>
      <c r="E190" s="166" t="s">
        <v>719</v>
      </c>
      <c r="F190" s="166" t="s">
        <v>359</v>
      </c>
      <c r="G190" s="165" t="s">
        <v>147</v>
      </c>
      <c r="H190" s="167">
        <v>5000000</v>
      </c>
      <c r="I190" s="180">
        <v>7.8569999610000005</v>
      </c>
      <c r="J190" s="180"/>
      <c r="K190" s="180">
        <v>7.0614999869999995</v>
      </c>
      <c r="L190" s="180">
        <v>535.061617579</v>
      </c>
      <c r="M190" s="180"/>
      <c r="N190" s="180">
        <v>575.088483561</v>
      </c>
      <c r="O190" s="180">
        <v>5</v>
      </c>
      <c r="P190" s="164" t="s">
        <v>1023</v>
      </c>
      <c r="Q190" s="7" t="s">
        <v>1024</v>
      </c>
      <c r="R190" s="7" t="s">
        <v>720</v>
      </c>
      <c r="S190" s="7" t="s">
        <v>721</v>
      </c>
      <c r="T190" s="7" t="s">
        <v>182</v>
      </c>
    </row>
    <row r="191" spans="1:20" ht="12.75" outlineLevel="1">
      <c r="A191" s="164"/>
      <c r="B191" s="164"/>
      <c r="C191" s="165"/>
      <c r="D191" s="165"/>
      <c r="E191" s="166"/>
      <c r="F191" s="166"/>
      <c r="G191" s="165"/>
      <c r="H191" s="167"/>
      <c r="I191" s="180"/>
      <c r="J191" s="180">
        <f>SUBTOTAL(9,J190:J190)</f>
        <v>0</v>
      </c>
      <c r="K191" s="180"/>
      <c r="L191" s="180"/>
      <c r="M191" s="180">
        <f>SUBTOTAL(9,M190:M190)</f>
        <v>0</v>
      </c>
      <c r="N191" s="180"/>
      <c r="O191" s="180"/>
      <c r="P191" s="164"/>
      <c r="Q191" s="7"/>
      <c r="R191" s="381" t="s">
        <v>1204</v>
      </c>
      <c r="S191" s="7"/>
      <c r="T191" s="7"/>
    </row>
    <row r="192" spans="1:20" ht="24" outlineLevel="2">
      <c r="A192" s="164" t="s">
        <v>422</v>
      </c>
      <c r="B192" s="164" t="s">
        <v>671</v>
      </c>
      <c r="C192" s="165" t="s">
        <v>797</v>
      </c>
      <c r="D192" s="165" t="s">
        <v>798</v>
      </c>
      <c r="E192" s="166" t="s">
        <v>799</v>
      </c>
      <c r="F192" s="166" t="s">
        <v>800</v>
      </c>
      <c r="G192" s="165" t="s">
        <v>119</v>
      </c>
      <c r="H192" s="167">
        <v>750000</v>
      </c>
      <c r="I192" s="180">
        <v>0.75</v>
      </c>
      <c r="J192" s="180"/>
      <c r="K192" s="180">
        <v>0.75</v>
      </c>
      <c r="L192" s="180">
        <v>51.074992387</v>
      </c>
      <c r="M192" s="180"/>
      <c r="N192" s="180">
        <v>61.07999199</v>
      </c>
      <c r="O192" s="180">
        <v>0.75</v>
      </c>
      <c r="P192" s="164" t="s">
        <v>1023</v>
      </c>
      <c r="Q192" s="7" t="s">
        <v>1024</v>
      </c>
      <c r="R192" s="7" t="s">
        <v>801</v>
      </c>
      <c r="S192" s="7" t="s">
        <v>552</v>
      </c>
      <c r="T192" s="7" t="s">
        <v>182</v>
      </c>
    </row>
    <row r="193" spans="1:20" ht="12.75" outlineLevel="1">
      <c r="A193" s="164"/>
      <c r="B193" s="164"/>
      <c r="C193" s="165"/>
      <c r="D193" s="165"/>
      <c r="E193" s="166"/>
      <c r="F193" s="166"/>
      <c r="G193" s="165"/>
      <c r="H193" s="167"/>
      <c r="I193" s="180"/>
      <c r="J193" s="180">
        <f>SUBTOTAL(9,J192:J192)</f>
        <v>0</v>
      </c>
      <c r="K193" s="180"/>
      <c r="L193" s="180"/>
      <c r="M193" s="180">
        <f>SUBTOTAL(9,M192:M192)</f>
        <v>0</v>
      </c>
      <c r="N193" s="180"/>
      <c r="O193" s="180"/>
      <c r="P193" s="164"/>
      <c r="Q193" s="7"/>
      <c r="R193" s="381" t="s">
        <v>1205</v>
      </c>
      <c r="S193" s="7"/>
      <c r="T193" s="7"/>
    </row>
    <row r="194" spans="1:20" ht="12.75" outlineLevel="2">
      <c r="A194" s="164" t="s">
        <v>180</v>
      </c>
      <c r="B194" s="164" t="s">
        <v>120</v>
      </c>
      <c r="C194" s="165" t="s">
        <v>193</v>
      </c>
      <c r="D194" s="164" t="s">
        <v>195</v>
      </c>
      <c r="E194" s="166" t="s">
        <v>196</v>
      </c>
      <c r="F194" s="166" t="s">
        <v>156</v>
      </c>
      <c r="G194" s="164" t="s">
        <v>177</v>
      </c>
      <c r="H194" s="167">
        <v>3037751.55</v>
      </c>
      <c r="I194" s="180">
        <v>0.600280065</v>
      </c>
      <c r="J194" s="180">
        <v>0.59812521</v>
      </c>
      <c r="K194" s="180"/>
      <c r="L194" s="180">
        <v>40.879066334</v>
      </c>
      <c r="M194" s="180">
        <v>44.32643843</v>
      </c>
      <c r="N194" s="180"/>
      <c r="O194" s="180">
        <v>0</v>
      </c>
      <c r="P194" s="164" t="s">
        <v>1023</v>
      </c>
      <c r="Q194" s="7" t="s">
        <v>1024</v>
      </c>
      <c r="R194" s="7" t="s">
        <v>197</v>
      </c>
      <c r="S194" s="7" t="s">
        <v>1064</v>
      </c>
      <c r="T194" s="7" t="s">
        <v>182</v>
      </c>
    </row>
    <row r="195" spans="1:20" ht="24" outlineLevel="2">
      <c r="A195" s="164" t="s">
        <v>180</v>
      </c>
      <c r="B195" s="164" t="s">
        <v>120</v>
      </c>
      <c r="C195" s="165" t="s">
        <v>241</v>
      </c>
      <c r="D195" s="164" t="s">
        <v>242</v>
      </c>
      <c r="E195" s="166" t="s">
        <v>243</v>
      </c>
      <c r="F195" s="166" t="s">
        <v>47</v>
      </c>
      <c r="G195" s="164" t="s">
        <v>177</v>
      </c>
      <c r="H195" s="167">
        <v>31429001.24</v>
      </c>
      <c r="I195" s="180">
        <v>34.112313979</v>
      </c>
      <c r="J195" s="180">
        <v>6.6266915</v>
      </c>
      <c r="K195" s="180">
        <v>25.785715485</v>
      </c>
      <c r="L195" s="180">
        <v>2323.048235736</v>
      </c>
      <c r="M195" s="180">
        <v>520.35484118</v>
      </c>
      <c r="N195" s="180">
        <v>2099.988393737</v>
      </c>
      <c r="O195" s="180">
        <v>16.61204546</v>
      </c>
      <c r="P195" s="164" t="s">
        <v>1023</v>
      </c>
      <c r="Q195" s="7" t="s">
        <v>1024</v>
      </c>
      <c r="R195" s="7" t="s">
        <v>197</v>
      </c>
      <c r="S195" s="7" t="s">
        <v>340</v>
      </c>
      <c r="T195" s="7" t="s">
        <v>182</v>
      </c>
    </row>
    <row r="196" spans="1:20" ht="24" outlineLevel="2">
      <c r="A196" s="164" t="s">
        <v>180</v>
      </c>
      <c r="B196" s="164" t="s">
        <v>120</v>
      </c>
      <c r="C196" s="165" t="s">
        <v>245</v>
      </c>
      <c r="D196" s="164" t="s">
        <v>246</v>
      </c>
      <c r="E196" s="166" t="s">
        <v>243</v>
      </c>
      <c r="F196" s="166" t="s">
        <v>47</v>
      </c>
      <c r="G196" s="164" t="s">
        <v>199</v>
      </c>
      <c r="H196" s="167">
        <v>4896225000</v>
      </c>
      <c r="I196" s="180">
        <v>27.554844840999998</v>
      </c>
      <c r="J196" s="180">
        <v>7.44521354</v>
      </c>
      <c r="K196" s="180">
        <v>23.254954576000003</v>
      </c>
      <c r="L196" s="180">
        <v>1876.4846540150002</v>
      </c>
      <c r="M196" s="180">
        <v>587.4349542</v>
      </c>
      <c r="N196" s="180">
        <v>1893.88325228</v>
      </c>
      <c r="O196" s="180">
        <v>2231.777989</v>
      </c>
      <c r="P196" s="164" t="s">
        <v>1023</v>
      </c>
      <c r="Q196" s="7" t="s">
        <v>1024</v>
      </c>
      <c r="R196" s="7" t="s">
        <v>197</v>
      </c>
      <c r="S196" s="7" t="s">
        <v>340</v>
      </c>
      <c r="T196" s="7" t="s">
        <v>182</v>
      </c>
    </row>
    <row r="197" spans="1:20" ht="12.75" outlineLevel="2">
      <c r="A197" s="164" t="s">
        <v>180</v>
      </c>
      <c r="B197" s="164" t="s">
        <v>120</v>
      </c>
      <c r="C197" s="165" t="s">
        <v>275</v>
      </c>
      <c r="D197" s="164" t="s">
        <v>276</v>
      </c>
      <c r="E197" s="166" t="s">
        <v>277</v>
      </c>
      <c r="F197" s="166" t="s">
        <v>135</v>
      </c>
      <c r="G197" s="164" t="s">
        <v>177</v>
      </c>
      <c r="H197" s="167">
        <v>17557801</v>
      </c>
      <c r="I197" s="180">
        <v>19.709270543000002</v>
      </c>
      <c r="J197" s="180">
        <v>3.58999893</v>
      </c>
      <c r="K197" s="180">
        <v>15.243331752</v>
      </c>
      <c r="L197" s="180">
        <v>1342.20112392</v>
      </c>
      <c r="M197" s="180">
        <v>280.18157183999995</v>
      </c>
      <c r="N197" s="180">
        <v>1241.416775069</v>
      </c>
      <c r="O197" s="180">
        <v>9.82027899</v>
      </c>
      <c r="P197" s="164" t="s">
        <v>1023</v>
      </c>
      <c r="Q197" s="7" t="s">
        <v>1024</v>
      </c>
      <c r="R197" s="7" t="s">
        <v>197</v>
      </c>
      <c r="S197" s="7" t="s">
        <v>278</v>
      </c>
      <c r="T197" s="7" t="s">
        <v>182</v>
      </c>
    </row>
    <row r="198" spans="1:20" ht="12.75" outlineLevel="2">
      <c r="A198" s="164" t="s">
        <v>180</v>
      </c>
      <c r="B198" s="164" t="s">
        <v>120</v>
      </c>
      <c r="C198" s="165" t="s">
        <v>310</v>
      </c>
      <c r="D198" s="164" t="s">
        <v>311</v>
      </c>
      <c r="E198" s="166" t="s">
        <v>298</v>
      </c>
      <c r="F198" s="166" t="s">
        <v>47</v>
      </c>
      <c r="G198" s="164" t="s">
        <v>177</v>
      </c>
      <c r="H198" s="167">
        <v>1432000</v>
      </c>
      <c r="I198" s="180">
        <v>1.697690166</v>
      </c>
      <c r="J198" s="180">
        <v>0.01259592</v>
      </c>
      <c r="K198" s="180">
        <v>1.60811029</v>
      </c>
      <c r="L198" s="180">
        <v>115.612683052</v>
      </c>
      <c r="M198" s="180">
        <v>0.9503344499999999</v>
      </c>
      <c r="N198" s="180">
        <v>130.964484846</v>
      </c>
      <c r="O198" s="180">
        <v>1.036</v>
      </c>
      <c r="P198" s="164" t="s">
        <v>1023</v>
      </c>
      <c r="Q198" s="7" t="s">
        <v>1024</v>
      </c>
      <c r="R198" s="7" t="s">
        <v>197</v>
      </c>
      <c r="S198" s="7" t="s">
        <v>387</v>
      </c>
      <c r="T198" s="7" t="s">
        <v>182</v>
      </c>
    </row>
    <row r="199" spans="1:20" ht="12.75" outlineLevel="2">
      <c r="A199" s="164" t="s">
        <v>180</v>
      </c>
      <c r="B199" s="164" t="s">
        <v>120</v>
      </c>
      <c r="C199" s="165" t="s">
        <v>390</v>
      </c>
      <c r="D199" s="164" t="s">
        <v>391</v>
      </c>
      <c r="E199" s="166" t="s">
        <v>392</v>
      </c>
      <c r="F199" s="166" t="s">
        <v>393</v>
      </c>
      <c r="G199" s="164" t="s">
        <v>177</v>
      </c>
      <c r="H199" s="167">
        <v>25538000</v>
      </c>
      <c r="I199" s="180"/>
      <c r="J199" s="180">
        <v>0</v>
      </c>
      <c r="K199" s="180">
        <v>39.640849987</v>
      </c>
      <c r="L199" s="180"/>
      <c r="M199" s="180">
        <v>0</v>
      </c>
      <c r="N199" s="180">
        <v>3228.350399617</v>
      </c>
      <c r="O199" s="180">
        <v>25.538</v>
      </c>
      <c r="P199" s="164" t="s">
        <v>1023</v>
      </c>
      <c r="Q199" s="7" t="s">
        <v>1024</v>
      </c>
      <c r="R199" s="7" t="s">
        <v>197</v>
      </c>
      <c r="S199" s="7" t="s">
        <v>387</v>
      </c>
      <c r="T199" s="7" t="s">
        <v>182</v>
      </c>
    </row>
    <row r="200" spans="1:20" ht="24" outlineLevel="2">
      <c r="A200" s="164" t="s">
        <v>670</v>
      </c>
      <c r="B200" s="164" t="s">
        <v>671</v>
      </c>
      <c r="C200" s="165" t="s">
        <v>1071</v>
      </c>
      <c r="D200" s="165" t="s">
        <v>1072</v>
      </c>
      <c r="E200" s="166" t="s">
        <v>707</v>
      </c>
      <c r="F200" s="166" t="s">
        <v>254</v>
      </c>
      <c r="G200" s="165" t="s">
        <v>119</v>
      </c>
      <c r="H200" s="167">
        <v>35000000</v>
      </c>
      <c r="I200" s="180">
        <v>35</v>
      </c>
      <c r="J200" s="180">
        <v>6.5</v>
      </c>
      <c r="K200" s="180">
        <v>28.5</v>
      </c>
      <c r="L200" s="180">
        <v>2383.49964475</v>
      </c>
      <c r="M200" s="180">
        <v>521.9500052</v>
      </c>
      <c r="N200" s="180">
        <v>2321.0396956199997</v>
      </c>
      <c r="O200" s="180">
        <v>0</v>
      </c>
      <c r="P200" s="164" t="s">
        <v>1023</v>
      </c>
      <c r="Q200" s="7" t="s">
        <v>1024</v>
      </c>
      <c r="R200" s="7" t="s">
        <v>197</v>
      </c>
      <c r="S200" s="7" t="s">
        <v>60</v>
      </c>
      <c r="T200" s="7" t="s">
        <v>137</v>
      </c>
    </row>
    <row r="201" spans="1:20" ht="12.75" outlineLevel="2">
      <c r="A201" s="164" t="s">
        <v>670</v>
      </c>
      <c r="B201" s="164" t="s">
        <v>120</v>
      </c>
      <c r="C201" s="165" t="s">
        <v>40</v>
      </c>
      <c r="D201" s="164" t="s">
        <v>41</v>
      </c>
      <c r="E201" s="166" t="s">
        <v>42</v>
      </c>
      <c r="F201" s="166" t="s">
        <v>43</v>
      </c>
      <c r="G201" s="164" t="s">
        <v>119</v>
      </c>
      <c r="H201" s="167">
        <v>143853000</v>
      </c>
      <c r="I201" s="180"/>
      <c r="J201" s="180">
        <v>0</v>
      </c>
      <c r="K201" s="180">
        <v>143.853</v>
      </c>
      <c r="L201" s="180"/>
      <c r="M201" s="180">
        <v>0</v>
      </c>
      <c r="N201" s="180">
        <v>11715.38678365</v>
      </c>
      <c r="O201" s="180">
        <v>143.853</v>
      </c>
      <c r="P201" s="164" t="s">
        <v>1023</v>
      </c>
      <c r="Q201" s="7" t="s">
        <v>1024</v>
      </c>
      <c r="R201" s="7" t="s">
        <v>197</v>
      </c>
      <c r="S201" s="7" t="s">
        <v>44</v>
      </c>
      <c r="T201" s="7" t="s">
        <v>137</v>
      </c>
    </row>
    <row r="202" spans="1:20" ht="12.75" outlineLevel="2">
      <c r="A202" s="164" t="s">
        <v>670</v>
      </c>
      <c r="B202" s="164" t="s">
        <v>120</v>
      </c>
      <c r="C202" s="165" t="s">
        <v>45</v>
      </c>
      <c r="D202" s="164" t="s">
        <v>46</v>
      </c>
      <c r="E202" s="166" t="s">
        <v>42</v>
      </c>
      <c r="F202" s="166" t="s">
        <v>43</v>
      </c>
      <c r="G202" s="164" t="s">
        <v>119</v>
      </c>
      <c r="H202" s="167">
        <v>156147000</v>
      </c>
      <c r="I202" s="180"/>
      <c r="J202" s="180">
        <v>0</v>
      </c>
      <c r="K202" s="180">
        <v>156.147</v>
      </c>
      <c r="L202" s="180"/>
      <c r="M202" s="180">
        <v>0</v>
      </c>
      <c r="N202" s="180">
        <v>12716.61001235</v>
      </c>
      <c r="O202" s="180">
        <v>156.147</v>
      </c>
      <c r="P202" s="164" t="s">
        <v>1023</v>
      </c>
      <c r="Q202" s="7" t="s">
        <v>1024</v>
      </c>
      <c r="R202" s="7" t="s">
        <v>197</v>
      </c>
      <c r="S202" s="7" t="s">
        <v>44</v>
      </c>
      <c r="T202" s="7" t="s">
        <v>137</v>
      </c>
    </row>
    <row r="203" spans="1:20" ht="12.75" outlineLevel="2">
      <c r="A203" s="164" t="s">
        <v>151</v>
      </c>
      <c r="B203" s="164" t="s">
        <v>120</v>
      </c>
      <c r="C203" s="165" t="s">
        <v>153</v>
      </c>
      <c r="D203" s="164" t="s">
        <v>154</v>
      </c>
      <c r="E203" s="166" t="s">
        <v>155</v>
      </c>
      <c r="F203" s="166" t="s">
        <v>135</v>
      </c>
      <c r="G203" s="164" t="s">
        <v>147</v>
      </c>
      <c r="H203" s="167">
        <v>19764039.63</v>
      </c>
      <c r="I203" s="180">
        <v>2.1641218859999998</v>
      </c>
      <c r="J203" s="180">
        <v>0.86135941</v>
      </c>
      <c r="K203" s="180">
        <v>1.096360015</v>
      </c>
      <c r="L203" s="180">
        <v>147.37667850600002</v>
      </c>
      <c r="M203" s="180">
        <v>68.26271461</v>
      </c>
      <c r="N203" s="180">
        <v>89.287547853</v>
      </c>
      <c r="O203" s="180">
        <v>0.776294</v>
      </c>
      <c r="P203" s="164" t="s">
        <v>1023</v>
      </c>
      <c r="Q203" s="7" t="s">
        <v>1024</v>
      </c>
      <c r="R203" s="21" t="s">
        <v>197</v>
      </c>
      <c r="S203" s="7" t="s">
        <v>1026</v>
      </c>
      <c r="T203" s="7" t="s">
        <v>137</v>
      </c>
    </row>
    <row r="204" spans="1:20" ht="12.75" outlineLevel="2">
      <c r="A204" s="164" t="s">
        <v>397</v>
      </c>
      <c r="B204" s="164" t="s">
        <v>120</v>
      </c>
      <c r="C204" s="165" t="s">
        <v>412</v>
      </c>
      <c r="D204" s="164" t="s">
        <v>413</v>
      </c>
      <c r="E204" s="166" t="s">
        <v>414</v>
      </c>
      <c r="F204" s="166" t="s">
        <v>254</v>
      </c>
      <c r="G204" s="164" t="s">
        <v>119</v>
      </c>
      <c r="H204" s="167">
        <v>50000000</v>
      </c>
      <c r="I204" s="180">
        <v>43.375</v>
      </c>
      <c r="J204" s="180">
        <v>3.5</v>
      </c>
      <c r="K204" s="180">
        <v>39.875</v>
      </c>
      <c r="L204" s="180">
        <v>2953.837059744</v>
      </c>
      <c r="M204" s="180">
        <v>273.04694766</v>
      </c>
      <c r="N204" s="180">
        <v>3247.4195741350004</v>
      </c>
      <c r="O204" s="180">
        <v>39.875</v>
      </c>
      <c r="P204" s="164" t="s">
        <v>1023</v>
      </c>
      <c r="Q204" s="7" t="s">
        <v>1024</v>
      </c>
      <c r="R204" s="7" t="s">
        <v>197</v>
      </c>
      <c r="S204" s="7" t="s">
        <v>340</v>
      </c>
      <c r="T204" s="7" t="s">
        <v>182</v>
      </c>
    </row>
    <row r="205" spans="1:20" ht="24" outlineLevel="2">
      <c r="A205" s="164" t="s">
        <v>604</v>
      </c>
      <c r="B205" s="164" t="s">
        <v>671</v>
      </c>
      <c r="C205" s="165">
        <v>10458</v>
      </c>
      <c r="D205" s="165" t="s">
        <v>830</v>
      </c>
      <c r="E205" s="166" t="s">
        <v>831</v>
      </c>
      <c r="F205" s="166" t="s">
        <v>150</v>
      </c>
      <c r="G205" s="165" t="s">
        <v>199</v>
      </c>
      <c r="H205" s="167">
        <v>3228000000</v>
      </c>
      <c r="I205" s="180">
        <v>29.190443188</v>
      </c>
      <c r="J205" s="180"/>
      <c r="K205" s="180">
        <v>32.781077444</v>
      </c>
      <c r="L205" s="180">
        <v>1987.8688848250001</v>
      </c>
      <c r="M205" s="180"/>
      <c r="N205" s="180">
        <v>2669.690596932</v>
      </c>
      <c r="O205" s="180">
        <v>3146</v>
      </c>
      <c r="P205" s="164" t="s">
        <v>1023</v>
      </c>
      <c r="Q205" s="7" t="s">
        <v>1024</v>
      </c>
      <c r="R205" s="7" t="s">
        <v>197</v>
      </c>
      <c r="S205" s="7" t="s">
        <v>340</v>
      </c>
      <c r="T205" s="7" t="s">
        <v>137</v>
      </c>
    </row>
    <row r="206" spans="1:20" ht="24" outlineLevel="2">
      <c r="A206" s="164" t="s">
        <v>669</v>
      </c>
      <c r="B206" s="164" t="s">
        <v>671</v>
      </c>
      <c r="C206" s="165">
        <v>10756</v>
      </c>
      <c r="D206" s="165" t="s">
        <v>872</v>
      </c>
      <c r="E206" s="166" t="s">
        <v>1172</v>
      </c>
      <c r="F206" s="166" t="s">
        <v>811</v>
      </c>
      <c r="G206" s="165" t="s">
        <v>194</v>
      </c>
      <c r="H206" s="167">
        <v>7300000</v>
      </c>
      <c r="I206" s="180">
        <v>4.363891306</v>
      </c>
      <c r="J206" s="180"/>
      <c r="K206" s="180">
        <v>3.646183625</v>
      </c>
      <c r="L206" s="180">
        <v>297.18095366299997</v>
      </c>
      <c r="M206" s="180"/>
      <c r="N206" s="180">
        <v>296.94515548000004</v>
      </c>
      <c r="O206" s="180">
        <v>2.20020736</v>
      </c>
      <c r="P206" s="164" t="s">
        <v>1023</v>
      </c>
      <c r="Q206" s="7" t="s">
        <v>1024</v>
      </c>
      <c r="R206" s="7" t="s">
        <v>197</v>
      </c>
      <c r="S206" s="7" t="s">
        <v>1064</v>
      </c>
      <c r="T206" s="7" t="s">
        <v>137</v>
      </c>
    </row>
    <row r="207" spans="1:20" ht="24" outlineLevel="2">
      <c r="A207" s="164" t="s">
        <v>948</v>
      </c>
      <c r="B207" s="164" t="s">
        <v>671</v>
      </c>
      <c r="C207" s="165" t="s">
        <v>65</v>
      </c>
      <c r="D207" s="165" t="s">
        <v>66</v>
      </c>
      <c r="E207" s="166" t="s">
        <v>67</v>
      </c>
      <c r="F207" s="166" t="s">
        <v>984</v>
      </c>
      <c r="G207" s="165" t="s">
        <v>119</v>
      </c>
      <c r="H207" s="167">
        <v>15000000</v>
      </c>
      <c r="I207" s="180"/>
      <c r="J207" s="180">
        <v>15</v>
      </c>
      <c r="K207" s="180"/>
      <c r="L207" s="180"/>
      <c r="M207" s="180">
        <v>1217.6253708</v>
      </c>
      <c r="N207" s="180"/>
      <c r="O207" s="180">
        <v>0</v>
      </c>
      <c r="P207" s="164" t="s">
        <v>1023</v>
      </c>
      <c r="Q207" s="7" t="s">
        <v>1024</v>
      </c>
      <c r="R207" s="7" t="s">
        <v>197</v>
      </c>
      <c r="S207" s="7" t="s">
        <v>299</v>
      </c>
      <c r="T207" s="7" t="s">
        <v>137</v>
      </c>
    </row>
    <row r="208" spans="1:20" ht="12.75" outlineLevel="1">
      <c r="A208" s="164"/>
      <c r="B208" s="164"/>
      <c r="C208" s="165"/>
      <c r="D208" s="165"/>
      <c r="E208" s="166"/>
      <c r="F208" s="166"/>
      <c r="G208" s="165"/>
      <c r="H208" s="167"/>
      <c r="I208" s="180"/>
      <c r="J208" s="180">
        <f>SUBTOTAL(9,J194:J207)</f>
        <v>44.13398451</v>
      </c>
      <c r="K208" s="180"/>
      <c r="L208" s="180"/>
      <c r="M208" s="180">
        <f>SUBTOTAL(9,M194:M207)</f>
        <v>3514.1331783699998</v>
      </c>
      <c r="N208" s="180"/>
      <c r="O208" s="180"/>
      <c r="P208" s="164"/>
      <c r="Q208" s="7"/>
      <c r="R208" s="381" t="s">
        <v>1206</v>
      </c>
      <c r="S208" s="7"/>
      <c r="T208" s="7"/>
    </row>
    <row r="209" spans="1:20" ht="24" outlineLevel="2">
      <c r="A209" s="164" t="s">
        <v>160</v>
      </c>
      <c r="B209" s="164" t="s">
        <v>671</v>
      </c>
      <c r="C209" s="165">
        <v>10213</v>
      </c>
      <c r="D209" s="165" t="s">
        <v>727</v>
      </c>
      <c r="E209" s="166" t="s">
        <v>728</v>
      </c>
      <c r="F209" s="166" t="s">
        <v>135</v>
      </c>
      <c r="G209" s="165" t="s">
        <v>147</v>
      </c>
      <c r="H209" s="167">
        <v>4090335.05</v>
      </c>
      <c r="I209" s="180">
        <v>0.157297218</v>
      </c>
      <c r="J209" s="180">
        <v>0.14137129999999998</v>
      </c>
      <c r="K209" s="180"/>
      <c r="L209" s="180">
        <v>10.711938935000001</v>
      </c>
      <c r="M209" s="180">
        <v>11.513277192</v>
      </c>
      <c r="N209" s="180"/>
      <c r="O209" s="180">
        <v>0</v>
      </c>
      <c r="P209" s="164" t="s">
        <v>1023</v>
      </c>
      <c r="Q209" s="7" t="s">
        <v>1024</v>
      </c>
      <c r="R209" s="7" t="s">
        <v>726</v>
      </c>
      <c r="S209" s="7" t="s">
        <v>729</v>
      </c>
      <c r="T209" s="7" t="s">
        <v>137</v>
      </c>
    </row>
    <row r="210" spans="1:20" ht="24" outlineLevel="2">
      <c r="A210" s="164" t="s">
        <v>923</v>
      </c>
      <c r="B210" s="164" t="s">
        <v>671</v>
      </c>
      <c r="C210" s="165">
        <v>13003</v>
      </c>
      <c r="D210" s="165" t="s">
        <v>924</v>
      </c>
      <c r="E210" s="166" t="s">
        <v>925</v>
      </c>
      <c r="F210" s="166" t="s">
        <v>434</v>
      </c>
      <c r="G210" s="165" t="s">
        <v>119</v>
      </c>
      <c r="H210" s="167">
        <v>3231828</v>
      </c>
      <c r="I210" s="180">
        <v>0.0179</v>
      </c>
      <c r="J210" s="180"/>
      <c r="K210" s="180">
        <v>0.0179</v>
      </c>
      <c r="L210" s="180">
        <v>1.218989818</v>
      </c>
      <c r="M210" s="180"/>
      <c r="N210" s="180">
        <v>1.457775809</v>
      </c>
      <c r="O210" s="180">
        <v>0.0179</v>
      </c>
      <c r="P210" s="164" t="s">
        <v>1023</v>
      </c>
      <c r="Q210" s="7" t="s">
        <v>1024</v>
      </c>
      <c r="R210" s="7" t="s">
        <v>726</v>
      </c>
      <c r="S210" s="7" t="s">
        <v>926</v>
      </c>
      <c r="T210" s="7" t="s">
        <v>182</v>
      </c>
    </row>
    <row r="211" spans="1:20" ht="24" outlineLevel="2">
      <c r="A211" s="164" t="s">
        <v>948</v>
      </c>
      <c r="B211" s="164" t="s">
        <v>671</v>
      </c>
      <c r="C211" s="165">
        <v>620030001</v>
      </c>
      <c r="D211" s="165" t="s">
        <v>951</v>
      </c>
      <c r="E211" s="166" t="s">
        <v>952</v>
      </c>
      <c r="F211" s="166" t="s">
        <v>953</v>
      </c>
      <c r="G211" s="165" t="s">
        <v>119</v>
      </c>
      <c r="H211" s="167">
        <v>50000000</v>
      </c>
      <c r="I211" s="180">
        <v>50</v>
      </c>
      <c r="J211" s="180"/>
      <c r="K211" s="180">
        <v>50</v>
      </c>
      <c r="L211" s="180">
        <v>3404.9994925</v>
      </c>
      <c r="M211" s="180"/>
      <c r="N211" s="180">
        <v>4071.999466</v>
      </c>
      <c r="O211" s="180">
        <v>50</v>
      </c>
      <c r="P211" s="164" t="s">
        <v>1023</v>
      </c>
      <c r="Q211" s="7" t="s">
        <v>1024</v>
      </c>
      <c r="R211" s="7" t="s">
        <v>726</v>
      </c>
      <c r="S211" s="7" t="s">
        <v>729</v>
      </c>
      <c r="T211" s="7" t="s">
        <v>137</v>
      </c>
    </row>
    <row r="212" spans="1:20" ht="24" outlineLevel="2">
      <c r="A212" s="164" t="s">
        <v>948</v>
      </c>
      <c r="B212" s="164" t="s">
        <v>671</v>
      </c>
      <c r="C212" s="165" t="s">
        <v>975</v>
      </c>
      <c r="D212" s="165" t="s">
        <v>976</v>
      </c>
      <c r="E212" s="166" t="s">
        <v>956</v>
      </c>
      <c r="F212" s="166" t="s">
        <v>567</v>
      </c>
      <c r="G212" s="165" t="s">
        <v>119</v>
      </c>
      <c r="H212" s="167">
        <v>127224000</v>
      </c>
      <c r="I212" s="180">
        <v>78.540252</v>
      </c>
      <c r="J212" s="180">
        <v>56.263509</v>
      </c>
      <c r="K212" s="180">
        <v>22.276743</v>
      </c>
      <c r="L212" s="180">
        <v>5348.5903640159995</v>
      </c>
      <c r="M212" s="180">
        <v>4526.399588807</v>
      </c>
      <c r="N212" s="180">
        <v>1814.2177120039998</v>
      </c>
      <c r="O212" s="180">
        <v>22.276743</v>
      </c>
      <c r="P212" s="164" t="s">
        <v>1023</v>
      </c>
      <c r="Q212" s="7" t="s">
        <v>1024</v>
      </c>
      <c r="R212" s="7" t="s">
        <v>726</v>
      </c>
      <c r="S212" s="7" t="s">
        <v>957</v>
      </c>
      <c r="T212" s="7" t="s">
        <v>137</v>
      </c>
    </row>
    <row r="213" spans="1:20" ht="24" outlineLevel="2">
      <c r="A213" s="164" t="s">
        <v>948</v>
      </c>
      <c r="B213" s="164" t="s">
        <v>671</v>
      </c>
      <c r="C213" s="165" t="s">
        <v>977</v>
      </c>
      <c r="D213" s="165" t="s">
        <v>978</v>
      </c>
      <c r="E213" s="166" t="s">
        <v>972</v>
      </c>
      <c r="F213" s="166" t="s">
        <v>811</v>
      </c>
      <c r="G213" s="165" t="s">
        <v>119</v>
      </c>
      <c r="H213" s="167">
        <v>6959939</v>
      </c>
      <c r="I213" s="180"/>
      <c r="J213" s="180"/>
      <c r="K213" s="180">
        <v>6.959939</v>
      </c>
      <c r="L213" s="180"/>
      <c r="M213" s="180"/>
      <c r="N213" s="180">
        <v>566.8173578279999</v>
      </c>
      <c r="O213" s="180">
        <v>6.959939</v>
      </c>
      <c r="P213" s="164" t="s">
        <v>1023</v>
      </c>
      <c r="Q213" s="7" t="s">
        <v>1024</v>
      </c>
      <c r="R213" s="7" t="s">
        <v>726</v>
      </c>
      <c r="S213" s="7" t="s">
        <v>957</v>
      </c>
      <c r="T213" s="7" t="s">
        <v>137</v>
      </c>
    </row>
    <row r="214" spans="1:20" ht="12.75" outlineLevel="1">
      <c r="A214" s="164"/>
      <c r="B214" s="164"/>
      <c r="C214" s="165"/>
      <c r="D214" s="165"/>
      <c r="E214" s="166"/>
      <c r="F214" s="166"/>
      <c r="G214" s="165"/>
      <c r="H214" s="167"/>
      <c r="I214" s="180"/>
      <c r="J214" s="180">
        <f>SUBTOTAL(9,J209:J213)</f>
        <v>56.4048803</v>
      </c>
      <c r="K214" s="180"/>
      <c r="L214" s="180"/>
      <c r="M214" s="180">
        <f>SUBTOTAL(9,M209:M213)</f>
        <v>4537.912865999</v>
      </c>
      <c r="N214" s="180"/>
      <c r="O214" s="180"/>
      <c r="P214" s="164"/>
      <c r="Q214" s="7"/>
      <c r="R214" s="381" t="s">
        <v>1207</v>
      </c>
      <c r="S214" s="7"/>
      <c r="T214" s="7"/>
    </row>
    <row r="215" spans="1:20" ht="12.75" outlineLevel="2">
      <c r="A215" s="164" t="s">
        <v>180</v>
      </c>
      <c r="B215" s="164" t="s">
        <v>120</v>
      </c>
      <c r="C215" s="165" t="s">
        <v>176</v>
      </c>
      <c r="D215" s="164" t="s">
        <v>178</v>
      </c>
      <c r="E215" s="166" t="s">
        <v>179</v>
      </c>
      <c r="F215" s="166" t="s">
        <v>135</v>
      </c>
      <c r="G215" s="164" t="s">
        <v>177</v>
      </c>
      <c r="H215" s="167">
        <v>155608000</v>
      </c>
      <c r="I215" s="180">
        <v>41.695502879</v>
      </c>
      <c r="J215" s="180">
        <v>15.667572960000001</v>
      </c>
      <c r="K215" s="180">
        <v>24.207027000999997</v>
      </c>
      <c r="L215" s="180">
        <v>2839.4633228390003</v>
      </c>
      <c r="M215" s="180">
        <v>1226.10779015</v>
      </c>
      <c r="N215" s="180">
        <v>1971.420020441</v>
      </c>
      <c r="O215" s="180">
        <v>15.595</v>
      </c>
      <c r="P215" s="164" t="s">
        <v>1023</v>
      </c>
      <c r="Q215" s="7" t="s">
        <v>1024</v>
      </c>
      <c r="R215" s="7" t="s">
        <v>140</v>
      </c>
      <c r="S215" s="7" t="s">
        <v>181</v>
      </c>
      <c r="T215" s="7" t="s">
        <v>182</v>
      </c>
    </row>
    <row r="216" spans="1:20" ht="12.75" outlineLevel="2">
      <c r="A216" s="164" t="s">
        <v>180</v>
      </c>
      <c r="B216" s="164" t="s">
        <v>120</v>
      </c>
      <c r="C216" s="165" t="s">
        <v>323</v>
      </c>
      <c r="D216" s="164" t="s">
        <v>324</v>
      </c>
      <c r="E216" s="166" t="s">
        <v>325</v>
      </c>
      <c r="F216" s="166" t="s">
        <v>326</v>
      </c>
      <c r="G216" s="164" t="s">
        <v>199</v>
      </c>
      <c r="H216" s="167">
        <v>12508650000</v>
      </c>
      <c r="I216" s="180">
        <v>115.99238235199999</v>
      </c>
      <c r="J216" s="180">
        <v>0.79</v>
      </c>
      <c r="K216" s="180">
        <v>129.443906784</v>
      </c>
      <c r="L216" s="180">
        <v>7899.080060854</v>
      </c>
      <c r="M216" s="180">
        <v>60.9733114</v>
      </c>
      <c r="N216" s="180">
        <v>10541.910386029</v>
      </c>
      <c r="O216" s="180">
        <v>12422.731725</v>
      </c>
      <c r="P216" s="164" t="s">
        <v>1023</v>
      </c>
      <c r="Q216" s="7" t="s">
        <v>1024</v>
      </c>
      <c r="R216" s="7" t="s">
        <v>140</v>
      </c>
      <c r="S216" s="7" t="s">
        <v>327</v>
      </c>
      <c r="T216" s="7" t="s">
        <v>182</v>
      </c>
    </row>
    <row r="217" spans="1:20" ht="12.75" outlineLevel="2">
      <c r="A217" s="164" t="s">
        <v>180</v>
      </c>
      <c r="B217" s="164" t="s">
        <v>120</v>
      </c>
      <c r="C217" s="165" t="s">
        <v>328</v>
      </c>
      <c r="D217" s="164" t="s">
        <v>329</v>
      </c>
      <c r="E217" s="166" t="s">
        <v>325</v>
      </c>
      <c r="F217" s="166" t="s">
        <v>326</v>
      </c>
      <c r="G217" s="164" t="s">
        <v>177</v>
      </c>
      <c r="H217" s="167">
        <v>6793000</v>
      </c>
      <c r="I217" s="180">
        <v>11.046369057</v>
      </c>
      <c r="J217" s="180">
        <v>0.032930589999999996</v>
      </c>
      <c r="K217" s="180">
        <v>10.510149396</v>
      </c>
      <c r="L217" s="180">
        <v>752.257620663</v>
      </c>
      <c r="M217" s="180">
        <v>2.65458277</v>
      </c>
      <c r="N217" s="180">
        <v>855.946454531</v>
      </c>
      <c r="O217" s="180">
        <v>6.771</v>
      </c>
      <c r="P217" s="164" t="s">
        <v>1023</v>
      </c>
      <c r="Q217" s="7" t="s">
        <v>1024</v>
      </c>
      <c r="R217" s="7" t="s">
        <v>140</v>
      </c>
      <c r="S217" s="7" t="s">
        <v>327</v>
      </c>
      <c r="T217" s="7" t="s">
        <v>182</v>
      </c>
    </row>
    <row r="218" spans="1:20" ht="12.75" outlineLevel="2">
      <c r="A218" s="164" t="s">
        <v>180</v>
      </c>
      <c r="B218" s="164" t="s">
        <v>120</v>
      </c>
      <c r="C218" s="165" t="s">
        <v>330</v>
      </c>
      <c r="D218" s="164" t="s">
        <v>331</v>
      </c>
      <c r="E218" s="166" t="s">
        <v>332</v>
      </c>
      <c r="F218" s="166" t="s">
        <v>333</v>
      </c>
      <c r="G218" s="164" t="s">
        <v>119</v>
      </c>
      <c r="H218" s="167">
        <v>226000000</v>
      </c>
      <c r="I218" s="180">
        <v>194.385</v>
      </c>
      <c r="J218" s="180">
        <v>35.15522808</v>
      </c>
      <c r="K218" s="180">
        <v>159.22977192</v>
      </c>
      <c r="L218" s="180">
        <v>13237.616526992</v>
      </c>
      <c r="M218" s="180">
        <v>2752.27215779</v>
      </c>
      <c r="N218" s="180">
        <v>12967.670924590999</v>
      </c>
      <c r="O218" s="180">
        <v>159.22977192</v>
      </c>
      <c r="P218" s="164" t="s">
        <v>1023</v>
      </c>
      <c r="Q218" s="7" t="s">
        <v>1024</v>
      </c>
      <c r="R218" s="7" t="s">
        <v>140</v>
      </c>
      <c r="S218" s="7" t="s">
        <v>152</v>
      </c>
      <c r="T218" s="7" t="s">
        <v>182</v>
      </c>
    </row>
    <row r="219" spans="1:20" ht="24" outlineLevel="2">
      <c r="A219" s="164" t="s">
        <v>180</v>
      </c>
      <c r="B219" s="164" t="s">
        <v>120</v>
      </c>
      <c r="C219" s="165" t="s">
        <v>334</v>
      </c>
      <c r="D219" s="164" t="s">
        <v>335</v>
      </c>
      <c r="E219" s="166" t="s">
        <v>332</v>
      </c>
      <c r="F219" s="166" t="s">
        <v>336</v>
      </c>
      <c r="G219" s="164" t="s">
        <v>177</v>
      </c>
      <c r="H219" s="167">
        <v>6777000</v>
      </c>
      <c r="I219" s="180">
        <v>11.020350817</v>
      </c>
      <c r="J219" s="180">
        <v>0</v>
      </c>
      <c r="K219" s="180">
        <v>10.519462776000001</v>
      </c>
      <c r="L219" s="180">
        <v>750.485778777</v>
      </c>
      <c r="M219" s="180">
        <v>0</v>
      </c>
      <c r="N219" s="180">
        <v>856.704936103</v>
      </c>
      <c r="O219" s="180">
        <v>6.777</v>
      </c>
      <c r="P219" s="164" t="s">
        <v>1023</v>
      </c>
      <c r="Q219" s="7" t="s">
        <v>1024</v>
      </c>
      <c r="R219" s="7" t="s">
        <v>140</v>
      </c>
      <c r="S219" s="7" t="s">
        <v>152</v>
      </c>
      <c r="T219" s="7" t="s">
        <v>182</v>
      </c>
    </row>
    <row r="220" spans="1:20" ht="24" outlineLevel="2">
      <c r="A220" s="164" t="s">
        <v>180</v>
      </c>
      <c r="B220" s="164" t="s">
        <v>120</v>
      </c>
      <c r="C220" s="165" t="s">
        <v>356</v>
      </c>
      <c r="D220" s="164" t="s">
        <v>357</v>
      </c>
      <c r="E220" s="166" t="s">
        <v>358</v>
      </c>
      <c r="F220" s="166" t="s">
        <v>359</v>
      </c>
      <c r="G220" s="164" t="s">
        <v>119</v>
      </c>
      <c r="H220" s="167">
        <v>220000000</v>
      </c>
      <c r="I220" s="180">
        <v>220</v>
      </c>
      <c r="J220" s="180">
        <v>0.299</v>
      </c>
      <c r="K220" s="180">
        <v>219.701</v>
      </c>
      <c r="L220" s="180">
        <v>14981.997767</v>
      </c>
      <c r="M220" s="180">
        <v>24.350556809999997</v>
      </c>
      <c r="N220" s="180">
        <v>17892.447093593</v>
      </c>
      <c r="O220" s="180">
        <v>219.701</v>
      </c>
      <c r="P220" s="164" t="s">
        <v>1023</v>
      </c>
      <c r="Q220" s="7" t="s">
        <v>1024</v>
      </c>
      <c r="R220" s="7" t="s">
        <v>140</v>
      </c>
      <c r="S220" s="7" t="s">
        <v>152</v>
      </c>
      <c r="T220" s="7" t="s">
        <v>182</v>
      </c>
    </row>
    <row r="221" spans="1:20" ht="12.75" outlineLevel="2">
      <c r="A221" s="164" t="s">
        <v>180</v>
      </c>
      <c r="B221" s="164" t="s">
        <v>120</v>
      </c>
      <c r="C221" s="165" t="s">
        <v>366</v>
      </c>
      <c r="D221" s="164" t="s">
        <v>367</v>
      </c>
      <c r="E221" s="166" t="s">
        <v>368</v>
      </c>
      <c r="F221" s="166" t="s">
        <v>326</v>
      </c>
      <c r="G221" s="164" t="s">
        <v>119</v>
      </c>
      <c r="H221" s="167">
        <v>242000000</v>
      </c>
      <c r="I221" s="180"/>
      <c r="J221" s="180">
        <v>0.017141669999999998</v>
      </c>
      <c r="K221" s="180">
        <v>241.98285833</v>
      </c>
      <c r="L221" s="180"/>
      <c r="M221" s="180">
        <v>1.36113381</v>
      </c>
      <c r="N221" s="180">
        <v>19707.081398018003</v>
      </c>
      <c r="O221" s="180">
        <v>241.98285833</v>
      </c>
      <c r="P221" s="164" t="s">
        <v>1023</v>
      </c>
      <c r="Q221" s="7" t="s">
        <v>1024</v>
      </c>
      <c r="R221" s="7" t="s">
        <v>140</v>
      </c>
      <c r="S221" s="7" t="s">
        <v>369</v>
      </c>
      <c r="T221" s="7" t="s">
        <v>182</v>
      </c>
    </row>
    <row r="222" spans="1:20" ht="12.75" outlineLevel="2">
      <c r="A222" s="164" t="s">
        <v>180</v>
      </c>
      <c r="B222" s="164" t="s">
        <v>120</v>
      </c>
      <c r="C222" s="165" t="s">
        <v>370</v>
      </c>
      <c r="D222" s="164" t="s">
        <v>371</v>
      </c>
      <c r="E222" s="166" t="s">
        <v>368</v>
      </c>
      <c r="F222" s="166" t="s">
        <v>372</v>
      </c>
      <c r="G222" s="164" t="s">
        <v>177</v>
      </c>
      <c r="H222" s="167">
        <v>6132000</v>
      </c>
      <c r="I222" s="180"/>
      <c r="J222" s="180">
        <v>0</v>
      </c>
      <c r="K222" s="180">
        <v>9.518274418999999</v>
      </c>
      <c r="L222" s="180"/>
      <c r="M222" s="180">
        <v>0</v>
      </c>
      <c r="N222" s="180">
        <v>775.1681670629999</v>
      </c>
      <c r="O222" s="180">
        <v>6.132</v>
      </c>
      <c r="P222" s="164" t="s">
        <v>1023</v>
      </c>
      <c r="Q222" s="7" t="s">
        <v>1024</v>
      </c>
      <c r="R222" s="7" t="s">
        <v>140</v>
      </c>
      <c r="S222" s="7" t="s">
        <v>369</v>
      </c>
      <c r="T222" s="7" t="s">
        <v>182</v>
      </c>
    </row>
    <row r="223" spans="1:20" ht="24" outlineLevel="2">
      <c r="A223" s="164" t="s">
        <v>670</v>
      </c>
      <c r="B223" s="164" t="s">
        <v>120</v>
      </c>
      <c r="C223" s="165">
        <v>2368</v>
      </c>
      <c r="D223" s="164" t="s">
        <v>139</v>
      </c>
      <c r="E223" s="166" t="s">
        <v>125</v>
      </c>
      <c r="F223" s="166" t="s">
        <v>126</v>
      </c>
      <c r="G223" s="164" t="s">
        <v>138</v>
      </c>
      <c r="H223" s="167">
        <v>1700000000</v>
      </c>
      <c r="I223" s="180">
        <v>115.902571806</v>
      </c>
      <c r="J223" s="180">
        <v>27.98114967</v>
      </c>
      <c r="K223" s="180">
        <v>88.472647482</v>
      </c>
      <c r="L223" s="180">
        <v>7892.9639636</v>
      </c>
      <c r="M223" s="180">
        <v>2178.5422330700003</v>
      </c>
      <c r="N223" s="180">
        <v>7205.211466087</v>
      </c>
      <c r="O223" s="180">
        <v>604.2682</v>
      </c>
      <c r="P223" s="164" t="s">
        <v>1023</v>
      </c>
      <c r="Q223" s="7" t="s">
        <v>1024</v>
      </c>
      <c r="R223" s="7" t="s">
        <v>140</v>
      </c>
      <c r="S223" s="7" t="s">
        <v>141</v>
      </c>
      <c r="T223" s="7" t="s">
        <v>137</v>
      </c>
    </row>
    <row r="224" spans="1:20" ht="12.75" outlineLevel="2">
      <c r="A224" s="164" t="s">
        <v>670</v>
      </c>
      <c r="B224" s="164" t="s">
        <v>120</v>
      </c>
      <c r="C224" s="165">
        <v>2369</v>
      </c>
      <c r="D224" s="164" t="s">
        <v>142</v>
      </c>
      <c r="E224" s="166" t="s">
        <v>125</v>
      </c>
      <c r="F224" s="166" t="s">
        <v>126</v>
      </c>
      <c r="G224" s="164" t="s">
        <v>119</v>
      </c>
      <c r="H224" s="167">
        <v>150000000</v>
      </c>
      <c r="I224" s="180">
        <v>45.61</v>
      </c>
      <c r="J224" s="180">
        <v>21</v>
      </c>
      <c r="K224" s="180">
        <v>24.61</v>
      </c>
      <c r="L224" s="180">
        <v>3106.040537058</v>
      </c>
      <c r="M224" s="180">
        <v>1677.11227079</v>
      </c>
      <c r="N224" s="180">
        <v>2004.238137165</v>
      </c>
      <c r="O224" s="180">
        <v>24.61</v>
      </c>
      <c r="P224" s="164" t="s">
        <v>1023</v>
      </c>
      <c r="Q224" s="7" t="s">
        <v>1024</v>
      </c>
      <c r="R224" s="7" t="s">
        <v>140</v>
      </c>
      <c r="S224" s="7" t="s">
        <v>141</v>
      </c>
      <c r="T224" s="7" t="s">
        <v>137</v>
      </c>
    </row>
    <row r="225" spans="1:20" ht="24" outlineLevel="2">
      <c r="A225" s="164" t="s">
        <v>1035</v>
      </c>
      <c r="B225" s="164" t="s">
        <v>120</v>
      </c>
      <c r="C225" s="165">
        <v>19674</v>
      </c>
      <c r="D225" s="164" t="s">
        <v>166</v>
      </c>
      <c r="E225" s="166" t="s">
        <v>1184</v>
      </c>
      <c r="F225" s="166" t="s">
        <v>150</v>
      </c>
      <c r="G225" s="164" t="s">
        <v>147</v>
      </c>
      <c r="H225" s="167">
        <v>4165611</v>
      </c>
      <c r="I225" s="180">
        <v>2E-09</v>
      </c>
      <c r="J225" s="180">
        <v>0</v>
      </c>
      <c r="K225" s="180">
        <v>1E-09</v>
      </c>
      <c r="L225" s="180">
        <v>1.0699999999999999E-07</v>
      </c>
      <c r="M225" s="180">
        <v>0</v>
      </c>
      <c r="N225" s="180">
        <v>1.1500000000000001E-07</v>
      </c>
      <c r="O225" s="180">
        <v>1E-09</v>
      </c>
      <c r="P225" s="164" t="s">
        <v>1023</v>
      </c>
      <c r="Q225" s="7" t="s">
        <v>1024</v>
      </c>
      <c r="R225" s="7" t="s">
        <v>140</v>
      </c>
      <c r="S225" s="7" t="s">
        <v>152</v>
      </c>
      <c r="T225" s="7" t="s">
        <v>182</v>
      </c>
    </row>
    <row r="226" spans="1:20" ht="12.75" outlineLevel="2">
      <c r="A226" s="164" t="s">
        <v>151</v>
      </c>
      <c r="B226" s="164" t="s">
        <v>120</v>
      </c>
      <c r="C226" s="165" t="s">
        <v>146</v>
      </c>
      <c r="D226" s="164" t="s">
        <v>148</v>
      </c>
      <c r="E226" s="166" t="s">
        <v>149</v>
      </c>
      <c r="F226" s="166" t="s">
        <v>150</v>
      </c>
      <c r="G226" s="164" t="s">
        <v>147</v>
      </c>
      <c r="H226" s="167">
        <v>11017354.66</v>
      </c>
      <c r="I226" s="180">
        <v>0.9530004790000001</v>
      </c>
      <c r="J226" s="180">
        <v>0</v>
      </c>
      <c r="K226" s="180">
        <v>0.856511761</v>
      </c>
      <c r="L226" s="180">
        <v>64.899322952</v>
      </c>
      <c r="M226" s="180">
        <v>0</v>
      </c>
      <c r="N226" s="180">
        <v>69.75430865199999</v>
      </c>
      <c r="O226" s="180">
        <v>0.60646588</v>
      </c>
      <c r="P226" s="164" t="s">
        <v>1023</v>
      </c>
      <c r="Q226" s="7" t="s">
        <v>1024</v>
      </c>
      <c r="R226" s="7" t="s">
        <v>140</v>
      </c>
      <c r="S226" s="7" t="s">
        <v>152</v>
      </c>
      <c r="T226" s="7" t="s">
        <v>137</v>
      </c>
    </row>
    <row r="227" spans="1:20" ht="24" outlineLevel="2">
      <c r="A227" s="164" t="s">
        <v>160</v>
      </c>
      <c r="B227" s="164" t="s">
        <v>671</v>
      </c>
      <c r="C227" s="165">
        <v>10218</v>
      </c>
      <c r="D227" s="165" t="s">
        <v>732</v>
      </c>
      <c r="E227" s="166" t="s">
        <v>576</v>
      </c>
      <c r="F227" s="166" t="s">
        <v>333</v>
      </c>
      <c r="G227" s="165" t="s">
        <v>147</v>
      </c>
      <c r="H227" s="167">
        <v>5000000</v>
      </c>
      <c r="I227" s="180">
        <v>4.79327823</v>
      </c>
      <c r="J227" s="180">
        <v>1.3958929150000001</v>
      </c>
      <c r="K227" s="180">
        <v>2.936053076</v>
      </c>
      <c r="L227" s="180">
        <v>326.422198789</v>
      </c>
      <c r="M227" s="180">
        <v>108.954899018</v>
      </c>
      <c r="N227" s="180">
        <v>239.112131128</v>
      </c>
      <c r="O227" s="180">
        <v>2.07891601</v>
      </c>
      <c r="P227" s="164" t="s">
        <v>1023</v>
      </c>
      <c r="Q227" s="7" t="s">
        <v>1024</v>
      </c>
      <c r="R227" s="7" t="s">
        <v>140</v>
      </c>
      <c r="S227" s="7" t="s">
        <v>152</v>
      </c>
      <c r="T227" s="7" t="s">
        <v>137</v>
      </c>
    </row>
    <row r="228" spans="1:20" ht="24" outlineLevel="2">
      <c r="A228" s="164" t="s">
        <v>160</v>
      </c>
      <c r="B228" s="164" t="s">
        <v>671</v>
      </c>
      <c r="C228" s="165" t="s">
        <v>746</v>
      </c>
      <c r="D228" s="165" t="s">
        <v>747</v>
      </c>
      <c r="E228" s="166" t="s">
        <v>748</v>
      </c>
      <c r="F228" s="166" t="s">
        <v>1167</v>
      </c>
      <c r="G228" s="165" t="s">
        <v>147</v>
      </c>
      <c r="H228" s="167">
        <v>2661000</v>
      </c>
      <c r="I228" s="180">
        <v>3.912127564</v>
      </c>
      <c r="J228" s="180"/>
      <c r="K228" s="180">
        <v>3.5160352400000003</v>
      </c>
      <c r="L228" s="180">
        <v>266.415847391</v>
      </c>
      <c r="M228" s="180"/>
      <c r="N228" s="180">
        <v>286.345872398</v>
      </c>
      <c r="O228" s="180">
        <v>2.489581</v>
      </c>
      <c r="P228" s="164" t="s">
        <v>1023</v>
      </c>
      <c r="Q228" s="7" t="s">
        <v>1024</v>
      </c>
      <c r="R228" s="7" t="s">
        <v>140</v>
      </c>
      <c r="S228" s="7" t="s">
        <v>152</v>
      </c>
      <c r="T228" s="7" t="s">
        <v>137</v>
      </c>
    </row>
    <row r="229" spans="1:20" ht="12.75" outlineLevel="2">
      <c r="A229" s="164" t="s">
        <v>160</v>
      </c>
      <c r="B229" s="164" t="s">
        <v>120</v>
      </c>
      <c r="C229" s="165" t="s">
        <v>157</v>
      </c>
      <c r="D229" s="164" t="s">
        <v>158</v>
      </c>
      <c r="E229" s="166" t="s">
        <v>159</v>
      </c>
      <c r="F229" s="166" t="s">
        <v>123</v>
      </c>
      <c r="G229" s="164" t="s">
        <v>147</v>
      </c>
      <c r="H229" s="167">
        <v>51129188.12</v>
      </c>
      <c r="I229" s="180">
        <v>65.732192035</v>
      </c>
      <c r="J229" s="180">
        <v>33.89300222</v>
      </c>
      <c r="K229" s="180">
        <v>24.939488326000003</v>
      </c>
      <c r="L229" s="180">
        <v>4476.361610399</v>
      </c>
      <c r="M229" s="180">
        <v>2671.9352722199997</v>
      </c>
      <c r="N229" s="180">
        <v>2031.0716629130002</v>
      </c>
      <c r="O229" s="180">
        <v>17.65877531</v>
      </c>
      <c r="P229" s="164" t="s">
        <v>1023</v>
      </c>
      <c r="Q229" s="7" t="s">
        <v>1024</v>
      </c>
      <c r="R229" s="7" t="s">
        <v>140</v>
      </c>
      <c r="S229" s="7" t="s">
        <v>152</v>
      </c>
      <c r="T229" s="7" t="s">
        <v>137</v>
      </c>
    </row>
    <row r="230" spans="1:20" ht="24" outlineLevel="2">
      <c r="A230" s="164" t="s">
        <v>160</v>
      </c>
      <c r="B230" s="164" t="s">
        <v>120</v>
      </c>
      <c r="C230" s="165" t="s">
        <v>165</v>
      </c>
      <c r="D230" s="164" t="s">
        <v>166</v>
      </c>
      <c r="E230" s="166" t="s">
        <v>167</v>
      </c>
      <c r="F230" s="166" t="s">
        <v>123</v>
      </c>
      <c r="G230" s="164" t="s">
        <v>147</v>
      </c>
      <c r="H230" s="167">
        <v>57224018.82</v>
      </c>
      <c r="I230" s="180">
        <v>3.6651574780000002</v>
      </c>
      <c r="J230" s="180">
        <v>3.38280037</v>
      </c>
      <c r="K230" s="180">
        <v>0.035660052000000005</v>
      </c>
      <c r="L230" s="180">
        <v>249.59718707800002</v>
      </c>
      <c r="M230" s="180">
        <v>256.17091648</v>
      </c>
      <c r="N230" s="180">
        <v>2.904154285</v>
      </c>
      <c r="O230" s="180">
        <v>0.025249630000000002</v>
      </c>
      <c r="P230" s="164" t="s">
        <v>1023</v>
      </c>
      <c r="Q230" s="7" t="s">
        <v>1024</v>
      </c>
      <c r="R230" s="7" t="s">
        <v>140</v>
      </c>
      <c r="S230" s="7" t="s">
        <v>152</v>
      </c>
      <c r="T230" s="7" t="s">
        <v>137</v>
      </c>
    </row>
    <row r="231" spans="1:20" ht="12.75" outlineLevel="2">
      <c r="A231" s="164" t="s">
        <v>160</v>
      </c>
      <c r="B231" s="164" t="s">
        <v>120</v>
      </c>
      <c r="C231" s="165" t="s">
        <v>168</v>
      </c>
      <c r="D231" s="164" t="s">
        <v>169</v>
      </c>
      <c r="E231" s="166" t="s">
        <v>170</v>
      </c>
      <c r="F231" s="166" t="s">
        <v>171</v>
      </c>
      <c r="G231" s="164" t="s">
        <v>147</v>
      </c>
      <c r="H231" s="167">
        <v>97080115.36</v>
      </c>
      <c r="I231" s="180"/>
      <c r="J231" s="180">
        <v>0</v>
      </c>
      <c r="K231" s="180">
        <v>137.10624667899998</v>
      </c>
      <c r="L231" s="180"/>
      <c r="M231" s="180">
        <v>0</v>
      </c>
      <c r="N231" s="180">
        <v>11165.931265256</v>
      </c>
      <c r="O231" s="180">
        <v>97.08011536</v>
      </c>
      <c r="P231" s="164" t="s">
        <v>1023</v>
      </c>
      <c r="Q231" s="7" t="s">
        <v>1024</v>
      </c>
      <c r="R231" s="7" t="s">
        <v>140</v>
      </c>
      <c r="S231" s="7" t="s">
        <v>152</v>
      </c>
      <c r="T231" s="7" t="s">
        <v>137</v>
      </c>
    </row>
    <row r="232" spans="1:20" ht="12.75" outlineLevel="2">
      <c r="A232" s="164" t="s">
        <v>160</v>
      </c>
      <c r="B232" s="164" t="s">
        <v>120</v>
      </c>
      <c r="C232" s="165" t="s">
        <v>172</v>
      </c>
      <c r="D232" s="164" t="s">
        <v>173</v>
      </c>
      <c r="E232" s="166" t="s">
        <v>174</v>
      </c>
      <c r="F232" s="166" t="s">
        <v>175</v>
      </c>
      <c r="G232" s="164" t="s">
        <v>147</v>
      </c>
      <c r="H232" s="167">
        <v>11291104.59</v>
      </c>
      <c r="I232" s="180"/>
      <c r="J232" s="180">
        <v>0</v>
      </c>
      <c r="K232" s="180">
        <v>15.946426983999999</v>
      </c>
      <c r="L232" s="180"/>
      <c r="M232" s="180">
        <v>0</v>
      </c>
      <c r="N232" s="180">
        <v>1298.6768432780002</v>
      </c>
      <c r="O232" s="180">
        <v>11.29110459</v>
      </c>
      <c r="P232" s="164" t="s">
        <v>1023</v>
      </c>
      <c r="Q232" s="7" t="s">
        <v>1024</v>
      </c>
      <c r="R232" s="7" t="s">
        <v>140</v>
      </c>
      <c r="S232" s="7" t="s">
        <v>152</v>
      </c>
      <c r="T232" s="7" t="s">
        <v>137</v>
      </c>
    </row>
    <row r="233" spans="1:20" ht="12.75" outlineLevel="2">
      <c r="A233" s="164" t="s">
        <v>397</v>
      </c>
      <c r="B233" s="164" t="s">
        <v>120</v>
      </c>
      <c r="C233" s="165" t="s">
        <v>415</v>
      </c>
      <c r="D233" s="164" t="s">
        <v>416</v>
      </c>
      <c r="E233" s="166" t="s">
        <v>417</v>
      </c>
      <c r="F233" s="166" t="s">
        <v>326</v>
      </c>
      <c r="G233" s="164" t="s">
        <v>119</v>
      </c>
      <c r="H233" s="167">
        <v>173600000</v>
      </c>
      <c r="I233" s="180"/>
      <c r="J233" s="180">
        <v>18.53415451</v>
      </c>
      <c r="K233" s="180">
        <v>155.06584549000002</v>
      </c>
      <c r="L233" s="180"/>
      <c r="M233" s="180">
        <v>1498.8680038399998</v>
      </c>
      <c r="N233" s="180">
        <v>12628.560800602</v>
      </c>
      <c r="O233" s="180">
        <v>155.06584549000002</v>
      </c>
      <c r="P233" s="164" t="s">
        <v>1023</v>
      </c>
      <c r="Q233" s="7" t="s">
        <v>1024</v>
      </c>
      <c r="R233" s="7" t="s">
        <v>140</v>
      </c>
      <c r="S233" s="7" t="s">
        <v>152</v>
      </c>
      <c r="T233" s="7" t="s">
        <v>182</v>
      </c>
    </row>
    <row r="234" spans="1:20" ht="12.75" outlineLevel="2">
      <c r="A234" s="164" t="s">
        <v>422</v>
      </c>
      <c r="B234" s="164" t="s">
        <v>120</v>
      </c>
      <c r="C234" s="165" t="s">
        <v>504</v>
      </c>
      <c r="D234" s="164" t="s">
        <v>505</v>
      </c>
      <c r="E234" s="166" t="s">
        <v>417</v>
      </c>
      <c r="F234" s="166" t="s">
        <v>326</v>
      </c>
      <c r="G234" s="164" t="s">
        <v>177</v>
      </c>
      <c r="H234" s="167">
        <v>18700000</v>
      </c>
      <c r="I234" s="180"/>
      <c r="J234" s="180">
        <v>0</v>
      </c>
      <c r="K234" s="180">
        <v>29.026701181</v>
      </c>
      <c r="L234" s="180"/>
      <c r="M234" s="180">
        <v>0</v>
      </c>
      <c r="N234" s="180">
        <v>2363.9342341939996</v>
      </c>
      <c r="O234" s="180">
        <v>18.7</v>
      </c>
      <c r="P234" s="164" t="s">
        <v>1023</v>
      </c>
      <c r="Q234" s="7" t="s">
        <v>1024</v>
      </c>
      <c r="R234" s="7" t="s">
        <v>140</v>
      </c>
      <c r="S234" s="7" t="s">
        <v>152</v>
      </c>
      <c r="T234" s="7" t="s">
        <v>182</v>
      </c>
    </row>
    <row r="235" spans="1:20" ht="12.75" outlineLevel="2">
      <c r="A235" s="164" t="s">
        <v>422</v>
      </c>
      <c r="B235" s="164" t="s">
        <v>120</v>
      </c>
      <c r="C235" s="165" t="s">
        <v>506</v>
      </c>
      <c r="D235" s="164" t="s">
        <v>505</v>
      </c>
      <c r="E235" s="166" t="s">
        <v>507</v>
      </c>
      <c r="F235" s="166" t="s">
        <v>326</v>
      </c>
      <c r="G235" s="164" t="s">
        <v>177</v>
      </c>
      <c r="H235" s="167">
        <v>32300000</v>
      </c>
      <c r="I235" s="180"/>
      <c r="J235" s="180">
        <v>2.65387527</v>
      </c>
      <c r="K235" s="180">
        <v>47.401118276</v>
      </c>
      <c r="L235" s="180"/>
      <c r="M235" s="180">
        <v>213.84598902000002</v>
      </c>
      <c r="N235" s="180">
        <v>3860.3465661669998</v>
      </c>
      <c r="O235" s="180">
        <v>30.53743194</v>
      </c>
      <c r="P235" s="164" t="s">
        <v>1023</v>
      </c>
      <c r="Q235" s="7" t="s">
        <v>1024</v>
      </c>
      <c r="R235" s="7" t="s">
        <v>140</v>
      </c>
      <c r="S235" s="7" t="s">
        <v>152</v>
      </c>
      <c r="T235" s="7" t="s">
        <v>182</v>
      </c>
    </row>
    <row r="236" spans="1:20" ht="12.75" outlineLevel="2">
      <c r="A236" s="164" t="s">
        <v>512</v>
      </c>
      <c r="B236" s="164" t="s">
        <v>120</v>
      </c>
      <c r="C236" s="165" t="s">
        <v>1183</v>
      </c>
      <c r="D236" s="164" t="s">
        <v>513</v>
      </c>
      <c r="E236" s="166" t="s">
        <v>514</v>
      </c>
      <c r="F236" s="166" t="s">
        <v>135</v>
      </c>
      <c r="G236" s="164" t="s">
        <v>119</v>
      </c>
      <c r="H236" s="175">
        <v>8250000</v>
      </c>
      <c r="I236" s="180">
        <v>0.83396094</v>
      </c>
      <c r="J236" s="180">
        <v>0.76731065</v>
      </c>
      <c r="K236" s="180">
        <v>0</v>
      </c>
      <c r="L236" s="180">
        <v>56.79273169</v>
      </c>
      <c r="M236" s="180">
        <v>61.576984880000005</v>
      </c>
      <c r="N236" s="180">
        <v>0</v>
      </c>
      <c r="O236" s="180">
        <v>3.21942081</v>
      </c>
      <c r="P236" s="164" t="s">
        <v>1023</v>
      </c>
      <c r="Q236" s="7" t="s">
        <v>1024</v>
      </c>
      <c r="R236" s="7" t="s">
        <v>140</v>
      </c>
      <c r="S236" s="7" t="s">
        <v>152</v>
      </c>
      <c r="T236" s="7" t="s">
        <v>182</v>
      </c>
    </row>
    <row r="237" spans="1:20" ht="24" outlineLevel="2">
      <c r="A237" s="164" t="s">
        <v>512</v>
      </c>
      <c r="B237" s="164" t="s">
        <v>120</v>
      </c>
      <c r="C237" s="165" t="s">
        <v>534</v>
      </c>
      <c r="D237" s="164" t="s">
        <v>535</v>
      </c>
      <c r="E237" s="166" t="s">
        <v>536</v>
      </c>
      <c r="F237" s="166" t="s">
        <v>537</v>
      </c>
      <c r="G237" s="164" t="s">
        <v>119</v>
      </c>
      <c r="H237" s="167">
        <v>150200000</v>
      </c>
      <c r="I237" s="180"/>
      <c r="J237" s="180">
        <v>27.86076432</v>
      </c>
      <c r="K237" s="180">
        <v>122.33923568</v>
      </c>
      <c r="L237" s="180"/>
      <c r="M237" s="180">
        <v>2244.84137313</v>
      </c>
      <c r="N237" s="180">
        <v>9963.306047196</v>
      </c>
      <c r="O237" s="180">
        <v>122.33923568</v>
      </c>
      <c r="P237" s="164" t="s">
        <v>1023</v>
      </c>
      <c r="Q237" s="7" t="s">
        <v>1024</v>
      </c>
      <c r="R237" s="7" t="s">
        <v>140</v>
      </c>
      <c r="S237" s="7" t="s">
        <v>152</v>
      </c>
      <c r="T237" s="7" t="s">
        <v>182</v>
      </c>
    </row>
    <row r="238" spans="1:20" ht="24" outlineLevel="2">
      <c r="A238" s="164" t="s">
        <v>512</v>
      </c>
      <c r="B238" s="164" t="s">
        <v>120</v>
      </c>
      <c r="C238" s="165" t="s">
        <v>53</v>
      </c>
      <c r="D238" s="164" t="s">
        <v>54</v>
      </c>
      <c r="E238" s="166" t="s">
        <v>55</v>
      </c>
      <c r="F238" s="166" t="s">
        <v>175</v>
      </c>
      <c r="G238" s="164" t="s">
        <v>119</v>
      </c>
      <c r="H238" s="167">
        <v>137640000</v>
      </c>
      <c r="I238" s="180"/>
      <c r="J238" s="180">
        <v>0</v>
      </c>
      <c r="K238" s="180">
        <v>137.64</v>
      </c>
      <c r="L238" s="180"/>
      <c r="M238" s="180">
        <v>0</v>
      </c>
      <c r="N238" s="180">
        <v>11209.400130004999</v>
      </c>
      <c r="O238" s="180">
        <v>137.64</v>
      </c>
      <c r="P238" s="164" t="s">
        <v>1023</v>
      </c>
      <c r="Q238" s="7" t="s">
        <v>1024</v>
      </c>
      <c r="R238" s="7" t="s">
        <v>140</v>
      </c>
      <c r="S238" s="7" t="s">
        <v>152</v>
      </c>
      <c r="T238" s="7" t="s">
        <v>182</v>
      </c>
    </row>
    <row r="239" spans="1:20" ht="24" outlineLevel="2">
      <c r="A239" s="164" t="s">
        <v>604</v>
      </c>
      <c r="B239" s="164" t="s">
        <v>120</v>
      </c>
      <c r="C239" s="165" t="s">
        <v>611</v>
      </c>
      <c r="D239" s="164" t="s">
        <v>612</v>
      </c>
      <c r="E239" s="166" t="s">
        <v>610</v>
      </c>
      <c r="F239" s="166" t="s">
        <v>150</v>
      </c>
      <c r="G239" s="164" t="s">
        <v>199</v>
      </c>
      <c r="H239" s="167">
        <v>3839000000</v>
      </c>
      <c r="I239" s="180">
        <v>35.620505848</v>
      </c>
      <c r="J239" s="180">
        <v>0</v>
      </c>
      <c r="K239" s="180">
        <v>40.002084014</v>
      </c>
      <c r="L239" s="180">
        <v>2425.7560867270004</v>
      </c>
      <c r="M239" s="180">
        <v>0</v>
      </c>
      <c r="N239" s="180">
        <v>3257.7692948579997</v>
      </c>
      <c r="O239" s="180">
        <v>3839</v>
      </c>
      <c r="P239" s="164" t="s">
        <v>1023</v>
      </c>
      <c r="Q239" s="7" t="s">
        <v>1024</v>
      </c>
      <c r="R239" s="7" t="s">
        <v>140</v>
      </c>
      <c r="S239" s="7" t="s">
        <v>152</v>
      </c>
      <c r="T239" s="7" t="s">
        <v>137</v>
      </c>
    </row>
    <row r="240" spans="1:20" ht="12.75" outlineLevel="2">
      <c r="A240" s="164" t="s">
        <v>604</v>
      </c>
      <c r="B240" s="164" t="s">
        <v>120</v>
      </c>
      <c r="C240" s="165" t="s">
        <v>617</v>
      </c>
      <c r="D240" s="164" t="s">
        <v>618</v>
      </c>
      <c r="E240" s="166" t="s">
        <v>615</v>
      </c>
      <c r="F240" s="166" t="s">
        <v>171</v>
      </c>
      <c r="G240" s="164" t="s">
        <v>199</v>
      </c>
      <c r="H240" s="167">
        <v>3702000000</v>
      </c>
      <c r="I240" s="180">
        <v>34.349339060000005</v>
      </c>
      <c r="J240" s="180">
        <v>6.78928879</v>
      </c>
      <c r="K240" s="180">
        <v>31.385530772</v>
      </c>
      <c r="L240" s="180">
        <v>2339.18964133</v>
      </c>
      <c r="M240" s="180">
        <v>531.38478597</v>
      </c>
      <c r="N240" s="180">
        <v>2556.037290881</v>
      </c>
      <c r="O240" s="180">
        <v>3012.069386</v>
      </c>
      <c r="P240" s="164" t="s">
        <v>1023</v>
      </c>
      <c r="Q240" s="7" t="s">
        <v>1024</v>
      </c>
      <c r="R240" s="7" t="s">
        <v>140</v>
      </c>
      <c r="S240" s="7" t="s">
        <v>152</v>
      </c>
      <c r="T240" s="7" t="s">
        <v>137</v>
      </c>
    </row>
    <row r="241" spans="1:20" ht="12.75" outlineLevel="2">
      <c r="A241" s="164" t="s">
        <v>604</v>
      </c>
      <c r="B241" s="164" t="s">
        <v>120</v>
      </c>
      <c r="C241" s="165" t="s">
        <v>621</v>
      </c>
      <c r="D241" s="164" t="s">
        <v>622</v>
      </c>
      <c r="E241" s="166" t="s">
        <v>602</v>
      </c>
      <c r="F241" s="166" t="s">
        <v>623</v>
      </c>
      <c r="G241" s="164" t="s">
        <v>199</v>
      </c>
      <c r="H241" s="167">
        <v>11943000000</v>
      </c>
      <c r="I241" s="180">
        <v>110.814196756</v>
      </c>
      <c r="J241" s="180">
        <v>0</v>
      </c>
      <c r="K241" s="180">
        <v>124.445139197</v>
      </c>
      <c r="L241" s="180">
        <v>7546.445674338001</v>
      </c>
      <c r="M241" s="180">
        <v>0</v>
      </c>
      <c r="N241" s="180">
        <v>10134.810807108</v>
      </c>
      <c r="O241" s="180">
        <v>11943</v>
      </c>
      <c r="P241" s="164" t="s">
        <v>1023</v>
      </c>
      <c r="Q241" s="7" t="s">
        <v>1024</v>
      </c>
      <c r="R241" s="7" t="s">
        <v>140</v>
      </c>
      <c r="S241" s="7" t="s">
        <v>624</v>
      </c>
      <c r="T241" s="7" t="s">
        <v>137</v>
      </c>
    </row>
    <row r="242" spans="1:20" ht="12.75" outlineLevel="2">
      <c r="A242" s="164" t="s">
        <v>631</v>
      </c>
      <c r="B242" s="164" t="s">
        <v>120</v>
      </c>
      <c r="C242" s="165" t="s">
        <v>627</v>
      </c>
      <c r="D242" s="164" t="s">
        <v>629</v>
      </c>
      <c r="E242" s="166" t="s">
        <v>630</v>
      </c>
      <c r="F242" s="166" t="s">
        <v>123</v>
      </c>
      <c r="G242" s="164" t="s">
        <v>628</v>
      </c>
      <c r="H242" s="167">
        <v>17903000000</v>
      </c>
      <c r="I242" s="180">
        <v>17.255903614</v>
      </c>
      <c r="J242" s="180">
        <v>0</v>
      </c>
      <c r="K242" s="180">
        <v>14.053138494</v>
      </c>
      <c r="L242" s="180">
        <v>1175.126860997</v>
      </c>
      <c r="M242" s="180">
        <v>0</v>
      </c>
      <c r="N242" s="180">
        <v>1144.4874488399998</v>
      </c>
      <c r="O242" s="180">
        <v>17903</v>
      </c>
      <c r="P242" s="164" t="s">
        <v>1023</v>
      </c>
      <c r="Q242" s="7" t="s">
        <v>1024</v>
      </c>
      <c r="R242" s="7" t="s">
        <v>140</v>
      </c>
      <c r="S242" s="7" t="s">
        <v>152</v>
      </c>
      <c r="T242" s="7" t="s">
        <v>137</v>
      </c>
    </row>
    <row r="243" spans="1:20" ht="12.75" outlineLevel="2">
      <c r="A243" s="164" t="s">
        <v>631</v>
      </c>
      <c r="B243" s="164" t="s">
        <v>120</v>
      </c>
      <c r="C243" s="165" t="s">
        <v>635</v>
      </c>
      <c r="D243" s="164" t="s">
        <v>636</v>
      </c>
      <c r="E243" s="166" t="s">
        <v>56</v>
      </c>
      <c r="F243" s="166" t="s">
        <v>638</v>
      </c>
      <c r="G243" s="164" t="s">
        <v>119</v>
      </c>
      <c r="H243" s="167">
        <v>45000000</v>
      </c>
      <c r="I243" s="180"/>
      <c r="J243" s="180">
        <v>0</v>
      </c>
      <c r="K243" s="180">
        <v>45</v>
      </c>
      <c r="L243" s="180"/>
      <c r="M243" s="180">
        <v>0</v>
      </c>
      <c r="N243" s="180">
        <v>3664.7995194</v>
      </c>
      <c r="O243" s="180">
        <v>45</v>
      </c>
      <c r="P243" s="164" t="s">
        <v>1023</v>
      </c>
      <c r="Q243" s="7" t="s">
        <v>1024</v>
      </c>
      <c r="R243" s="7" t="s">
        <v>140</v>
      </c>
      <c r="S243" s="7" t="s">
        <v>152</v>
      </c>
      <c r="T243" s="7" t="s">
        <v>137</v>
      </c>
    </row>
    <row r="244" spans="1:20" ht="24" outlineLevel="2">
      <c r="A244" s="164" t="s">
        <v>631</v>
      </c>
      <c r="B244" s="164" t="s">
        <v>120</v>
      </c>
      <c r="C244" s="165" t="s">
        <v>639</v>
      </c>
      <c r="D244" s="164" t="s">
        <v>640</v>
      </c>
      <c r="E244" s="166" t="s">
        <v>637</v>
      </c>
      <c r="F244" s="166" t="s">
        <v>638</v>
      </c>
      <c r="G244" s="164" t="s">
        <v>119</v>
      </c>
      <c r="H244" s="167">
        <v>160000000</v>
      </c>
      <c r="I244" s="180"/>
      <c r="J244" s="180">
        <v>0</v>
      </c>
      <c r="K244" s="180">
        <v>160</v>
      </c>
      <c r="L244" s="180"/>
      <c r="M244" s="180">
        <v>0</v>
      </c>
      <c r="N244" s="180">
        <v>13030.398291200001</v>
      </c>
      <c r="O244" s="180">
        <v>160</v>
      </c>
      <c r="P244" s="164" t="s">
        <v>1023</v>
      </c>
      <c r="Q244" s="7" t="s">
        <v>1024</v>
      </c>
      <c r="R244" s="7" t="s">
        <v>140</v>
      </c>
      <c r="S244" s="7" t="s">
        <v>152</v>
      </c>
      <c r="T244" s="7" t="s">
        <v>137</v>
      </c>
    </row>
    <row r="245" spans="1:20" ht="12.75" outlineLevel="2">
      <c r="A245" s="164" t="s">
        <v>642</v>
      </c>
      <c r="B245" s="164" t="s">
        <v>120</v>
      </c>
      <c r="C245" s="165">
        <v>448</v>
      </c>
      <c r="D245" s="164" t="s">
        <v>643</v>
      </c>
      <c r="E245" s="166" t="s">
        <v>644</v>
      </c>
      <c r="F245" s="166" t="s">
        <v>123</v>
      </c>
      <c r="G245" s="164" t="s">
        <v>641</v>
      </c>
      <c r="H245" s="167">
        <v>5000000</v>
      </c>
      <c r="I245" s="180">
        <v>18.634200475</v>
      </c>
      <c r="J245" s="180">
        <v>9.222398539999999</v>
      </c>
      <c r="K245" s="180">
        <v>8.033248802000001</v>
      </c>
      <c r="L245" s="180">
        <v>1268.9888632420002</v>
      </c>
      <c r="M245" s="180">
        <v>733.8715041</v>
      </c>
      <c r="N245" s="180">
        <v>654.227696645</v>
      </c>
      <c r="O245" s="180">
        <v>2.306827726</v>
      </c>
      <c r="P245" s="164" t="s">
        <v>1023</v>
      </c>
      <c r="Q245" s="7" t="s">
        <v>1024</v>
      </c>
      <c r="R245" s="7" t="s">
        <v>140</v>
      </c>
      <c r="S245" s="7" t="s">
        <v>369</v>
      </c>
      <c r="T245" s="7" t="s">
        <v>137</v>
      </c>
    </row>
    <row r="246" spans="1:20" ht="12.75" outlineLevel="2">
      <c r="A246" s="164" t="s">
        <v>642</v>
      </c>
      <c r="B246" s="164" t="s">
        <v>120</v>
      </c>
      <c r="C246" s="165">
        <v>488</v>
      </c>
      <c r="D246" s="164" t="s">
        <v>645</v>
      </c>
      <c r="E246" s="166" t="s">
        <v>646</v>
      </c>
      <c r="F246" s="166" t="s">
        <v>223</v>
      </c>
      <c r="G246" s="164" t="s">
        <v>641</v>
      </c>
      <c r="H246" s="167">
        <v>10000000</v>
      </c>
      <c r="I246" s="180">
        <v>3.1372890150000003</v>
      </c>
      <c r="J246" s="180">
        <v>0.41785306</v>
      </c>
      <c r="K246" s="180">
        <v>2.4684044750000003</v>
      </c>
      <c r="L246" s="180">
        <v>213.649350084</v>
      </c>
      <c r="M246" s="180">
        <v>33.33268736</v>
      </c>
      <c r="N246" s="180">
        <v>201.02683407</v>
      </c>
      <c r="O246" s="180">
        <v>0.7088270289999999</v>
      </c>
      <c r="P246" s="164" t="s">
        <v>1023</v>
      </c>
      <c r="Q246" s="7" t="s">
        <v>1024</v>
      </c>
      <c r="R246" s="7" t="s">
        <v>140</v>
      </c>
      <c r="S246" s="7" t="s">
        <v>152</v>
      </c>
      <c r="T246" s="7" t="s">
        <v>137</v>
      </c>
    </row>
    <row r="247" spans="1:20" ht="12.75" outlineLevel="2">
      <c r="A247" s="164" t="s">
        <v>642</v>
      </c>
      <c r="B247" s="164" t="s">
        <v>120</v>
      </c>
      <c r="C247" s="165">
        <v>548</v>
      </c>
      <c r="D247" s="164" t="s">
        <v>647</v>
      </c>
      <c r="E247" s="166" t="s">
        <v>648</v>
      </c>
      <c r="F247" s="166" t="s">
        <v>123</v>
      </c>
      <c r="G247" s="164" t="s">
        <v>641</v>
      </c>
      <c r="H247" s="167">
        <v>9000000</v>
      </c>
      <c r="I247" s="180">
        <v>11.644527317</v>
      </c>
      <c r="J247" s="180">
        <v>2.30870414</v>
      </c>
      <c r="K247" s="180">
        <v>8.443225341</v>
      </c>
      <c r="L247" s="180">
        <v>792.992192094</v>
      </c>
      <c r="M247" s="180">
        <v>183.45608815</v>
      </c>
      <c r="N247" s="180">
        <v>687.61618162</v>
      </c>
      <c r="O247" s="180">
        <v>2.4245565890000003</v>
      </c>
      <c r="P247" s="164" t="s">
        <v>1023</v>
      </c>
      <c r="Q247" s="7" t="s">
        <v>1024</v>
      </c>
      <c r="R247" s="7" t="s">
        <v>140</v>
      </c>
      <c r="S247" s="7" t="s">
        <v>369</v>
      </c>
      <c r="T247" s="7" t="s">
        <v>137</v>
      </c>
    </row>
    <row r="248" spans="1:20" ht="24" outlineLevel="2">
      <c r="A248" s="164" t="s">
        <v>642</v>
      </c>
      <c r="B248" s="164" t="s">
        <v>120</v>
      </c>
      <c r="C248" s="165" t="s">
        <v>652</v>
      </c>
      <c r="D248" s="164" t="s">
        <v>653</v>
      </c>
      <c r="E248" s="166" t="s">
        <v>654</v>
      </c>
      <c r="F248" s="166" t="s">
        <v>393</v>
      </c>
      <c r="G248" s="164" t="s">
        <v>641</v>
      </c>
      <c r="H248" s="167">
        <v>11000000</v>
      </c>
      <c r="I248" s="180">
        <v>41.509433961999996</v>
      </c>
      <c r="J248" s="180">
        <v>0</v>
      </c>
      <c r="K248" s="180">
        <v>38.306170776</v>
      </c>
      <c r="L248" s="180">
        <v>2826.792031509</v>
      </c>
      <c r="M248" s="180">
        <v>0</v>
      </c>
      <c r="N248" s="180">
        <v>3119.6541388769997</v>
      </c>
      <c r="O248" s="180">
        <v>11</v>
      </c>
      <c r="P248" s="164" t="s">
        <v>1023</v>
      </c>
      <c r="Q248" s="7" t="s">
        <v>1024</v>
      </c>
      <c r="R248" s="7" t="s">
        <v>140</v>
      </c>
      <c r="S248" s="7" t="s">
        <v>152</v>
      </c>
      <c r="T248" s="7" t="s">
        <v>137</v>
      </c>
    </row>
    <row r="249" spans="1:20" ht="24" outlineLevel="2">
      <c r="A249" s="164" t="s">
        <v>585</v>
      </c>
      <c r="B249" s="164" t="s">
        <v>120</v>
      </c>
      <c r="C249" s="165" t="s">
        <v>589</v>
      </c>
      <c r="D249" s="164" t="s">
        <v>590</v>
      </c>
      <c r="E249" s="166" t="s">
        <v>591</v>
      </c>
      <c r="F249" s="166" t="s">
        <v>537</v>
      </c>
      <c r="G249" s="164" t="s">
        <v>119</v>
      </c>
      <c r="H249" s="167">
        <v>30000000</v>
      </c>
      <c r="I249" s="180"/>
      <c r="J249" s="180">
        <v>0</v>
      </c>
      <c r="K249" s="180">
        <v>30</v>
      </c>
      <c r="L249" s="180"/>
      <c r="M249" s="180">
        <v>0</v>
      </c>
      <c r="N249" s="180">
        <v>2443.1996796</v>
      </c>
      <c r="O249" s="180">
        <v>30</v>
      </c>
      <c r="P249" s="164" t="s">
        <v>1023</v>
      </c>
      <c r="Q249" s="7" t="s">
        <v>1024</v>
      </c>
      <c r="R249" s="7" t="s">
        <v>140</v>
      </c>
      <c r="S249" s="7" t="s">
        <v>152</v>
      </c>
      <c r="T249" s="7" t="s">
        <v>182</v>
      </c>
    </row>
    <row r="250" spans="1:20" ht="12.75" outlineLevel="2">
      <c r="A250" s="164" t="s">
        <v>658</v>
      </c>
      <c r="B250" s="164" t="s">
        <v>120</v>
      </c>
      <c r="C250" s="176">
        <v>39722</v>
      </c>
      <c r="D250" s="164" t="s">
        <v>656</v>
      </c>
      <c r="E250" s="166" t="s">
        <v>657</v>
      </c>
      <c r="F250" s="166" t="s">
        <v>359</v>
      </c>
      <c r="G250" s="164" t="s">
        <v>655</v>
      </c>
      <c r="H250" s="167">
        <v>150000000</v>
      </c>
      <c r="I250" s="180">
        <v>40.001599531000004</v>
      </c>
      <c r="J250" s="180">
        <v>0</v>
      </c>
      <c r="K250" s="180">
        <v>39.996801003</v>
      </c>
      <c r="L250" s="180">
        <v>2724.1085220190002</v>
      </c>
      <c r="M250" s="180">
        <v>0</v>
      </c>
      <c r="N250" s="180">
        <v>3257.33904648</v>
      </c>
      <c r="O250" s="180">
        <v>150</v>
      </c>
      <c r="P250" s="164" t="s">
        <v>1023</v>
      </c>
      <c r="Q250" s="7" t="s">
        <v>1024</v>
      </c>
      <c r="R250" s="7" t="s">
        <v>140</v>
      </c>
      <c r="S250" s="7" t="s">
        <v>152</v>
      </c>
      <c r="T250" s="7" t="s">
        <v>137</v>
      </c>
    </row>
    <row r="251" spans="1:20" ht="12.75" outlineLevel="1">
      <c r="A251" s="164"/>
      <c r="B251" s="164"/>
      <c r="C251" s="176"/>
      <c r="D251" s="164"/>
      <c r="E251" s="166"/>
      <c r="F251" s="166"/>
      <c r="G251" s="164"/>
      <c r="H251" s="167"/>
      <c r="I251" s="180"/>
      <c r="J251" s="180">
        <f>SUBTOTAL(9,J215:J250)</f>
        <v>208.16906775500004</v>
      </c>
      <c r="K251" s="180"/>
      <c r="L251" s="180"/>
      <c r="M251" s="180">
        <f>SUBTOTAL(9,M215:M250)</f>
        <v>16461.612540757997</v>
      </c>
      <c r="N251" s="180"/>
      <c r="O251" s="180"/>
      <c r="P251" s="164"/>
      <c r="Q251" s="7"/>
      <c r="R251" s="381" t="s">
        <v>1208</v>
      </c>
      <c r="S251" s="7"/>
      <c r="T251" s="7"/>
    </row>
    <row r="252" spans="1:20" ht="24" outlineLevel="2">
      <c r="A252" s="164" t="s">
        <v>180</v>
      </c>
      <c r="B252" s="164" t="s">
        <v>120</v>
      </c>
      <c r="C252" s="165" t="s">
        <v>183</v>
      </c>
      <c r="D252" s="164" t="s">
        <v>184</v>
      </c>
      <c r="E252" s="166" t="s">
        <v>185</v>
      </c>
      <c r="F252" s="166" t="s">
        <v>186</v>
      </c>
      <c r="G252" s="164" t="s">
        <v>177</v>
      </c>
      <c r="H252" s="167">
        <v>17414868.05</v>
      </c>
      <c r="I252" s="180">
        <v>0.16348848000000002</v>
      </c>
      <c r="J252" s="180">
        <v>0.16348848000000002</v>
      </c>
      <c r="K252" s="180"/>
      <c r="L252" s="180">
        <v>11.133563829</v>
      </c>
      <c r="M252" s="180">
        <v>11.122119269999999</v>
      </c>
      <c r="N252" s="180"/>
      <c r="O252" s="180">
        <v>0</v>
      </c>
      <c r="P252" s="164" t="s">
        <v>1023</v>
      </c>
      <c r="Q252" s="7" t="s">
        <v>1024</v>
      </c>
      <c r="R252" s="7" t="s">
        <v>187</v>
      </c>
      <c r="S252" s="7" t="s">
        <v>1064</v>
      </c>
      <c r="T252" s="7" t="s">
        <v>182</v>
      </c>
    </row>
    <row r="253" spans="1:20" ht="24" outlineLevel="2">
      <c r="A253" s="164" t="s">
        <v>180</v>
      </c>
      <c r="B253" s="164" t="s">
        <v>120</v>
      </c>
      <c r="C253" s="165" t="s">
        <v>220</v>
      </c>
      <c r="D253" s="164" t="s">
        <v>221</v>
      </c>
      <c r="E253" s="166" t="s">
        <v>222</v>
      </c>
      <c r="F253" s="166" t="s">
        <v>223</v>
      </c>
      <c r="G253" s="164" t="s">
        <v>177</v>
      </c>
      <c r="H253" s="167">
        <v>1401743.93</v>
      </c>
      <c r="I253" s="180">
        <v>0.23851554</v>
      </c>
      <c r="J253" s="180">
        <v>0.26320967</v>
      </c>
      <c r="K253" s="180"/>
      <c r="L253" s="180">
        <v>16.242905851</v>
      </c>
      <c r="M253" s="180">
        <v>20.97484429</v>
      </c>
      <c r="N253" s="180"/>
      <c r="O253" s="180">
        <v>0</v>
      </c>
      <c r="P253" s="164" t="s">
        <v>1023</v>
      </c>
      <c r="Q253" s="7" t="s">
        <v>1024</v>
      </c>
      <c r="R253" s="7" t="s">
        <v>187</v>
      </c>
      <c r="S253" s="7" t="s">
        <v>387</v>
      </c>
      <c r="T253" s="7" t="s">
        <v>182</v>
      </c>
    </row>
    <row r="254" spans="1:20" ht="24" outlineLevel="2">
      <c r="A254" s="164" t="s">
        <v>180</v>
      </c>
      <c r="B254" s="164" t="s">
        <v>120</v>
      </c>
      <c r="C254" s="165" t="s">
        <v>226</v>
      </c>
      <c r="D254" s="164" t="s">
        <v>227</v>
      </c>
      <c r="E254" s="166" t="s">
        <v>228</v>
      </c>
      <c r="F254" s="166" t="s">
        <v>1168</v>
      </c>
      <c r="G254" s="164" t="s">
        <v>119</v>
      </c>
      <c r="H254" s="167">
        <v>6562000</v>
      </c>
      <c r="I254" s="180">
        <v>2.9894075</v>
      </c>
      <c r="J254" s="180">
        <v>2.794</v>
      </c>
      <c r="K254" s="180">
        <v>0.1954075</v>
      </c>
      <c r="L254" s="180">
        <v>203.578620408</v>
      </c>
      <c r="M254" s="180">
        <v>219.57535545</v>
      </c>
      <c r="N254" s="180">
        <v>15.913984713</v>
      </c>
      <c r="O254" s="180">
        <v>0.1954075</v>
      </c>
      <c r="P254" s="164" t="s">
        <v>1023</v>
      </c>
      <c r="Q254" s="7" t="s">
        <v>1024</v>
      </c>
      <c r="R254" s="7" t="s">
        <v>187</v>
      </c>
      <c r="S254" s="7" t="s">
        <v>225</v>
      </c>
      <c r="T254" s="7" t="s">
        <v>182</v>
      </c>
    </row>
    <row r="255" spans="1:20" ht="24" outlineLevel="2">
      <c r="A255" s="164" t="s">
        <v>180</v>
      </c>
      <c r="B255" s="164" t="s">
        <v>120</v>
      </c>
      <c r="C255" s="165" t="s">
        <v>233</v>
      </c>
      <c r="D255" s="164" t="s">
        <v>234</v>
      </c>
      <c r="E255" s="166" t="s">
        <v>231</v>
      </c>
      <c r="F255" s="166" t="s">
        <v>123</v>
      </c>
      <c r="G255" s="164" t="s">
        <v>177</v>
      </c>
      <c r="H255" s="167">
        <v>701000</v>
      </c>
      <c r="I255" s="180">
        <v>0.8699849030000001</v>
      </c>
      <c r="J255" s="180">
        <v>0.06319564</v>
      </c>
      <c r="K255" s="180">
        <v>0.769906085</v>
      </c>
      <c r="L255" s="180">
        <v>59.245963058</v>
      </c>
      <c r="M255" s="180">
        <v>4.5519351100000005</v>
      </c>
      <c r="N255" s="180">
        <v>62.701143324</v>
      </c>
      <c r="O255" s="180">
        <v>0.496</v>
      </c>
      <c r="P255" s="164" t="s">
        <v>1023</v>
      </c>
      <c r="Q255" s="7" t="s">
        <v>1024</v>
      </c>
      <c r="R255" s="7" t="s">
        <v>187</v>
      </c>
      <c r="S255" s="7" t="s">
        <v>261</v>
      </c>
      <c r="T255" s="7" t="s">
        <v>182</v>
      </c>
    </row>
    <row r="256" spans="1:20" ht="24" outlineLevel="2">
      <c r="A256" s="164" t="s">
        <v>180</v>
      </c>
      <c r="B256" s="164" t="s">
        <v>120</v>
      </c>
      <c r="C256" s="165" t="s">
        <v>317</v>
      </c>
      <c r="D256" s="164" t="s">
        <v>318</v>
      </c>
      <c r="E256" s="166" t="s">
        <v>298</v>
      </c>
      <c r="F256" s="166" t="s">
        <v>175</v>
      </c>
      <c r="G256" s="164" t="s">
        <v>177</v>
      </c>
      <c r="H256" s="167">
        <v>29181000</v>
      </c>
      <c r="I256" s="180">
        <v>38.344381329</v>
      </c>
      <c r="J256" s="180">
        <v>8.5309499</v>
      </c>
      <c r="K256" s="180">
        <v>27.960254033</v>
      </c>
      <c r="L256" s="180">
        <v>2611.251979277</v>
      </c>
      <c r="M256" s="180">
        <v>666.9258702899999</v>
      </c>
      <c r="N256" s="180">
        <v>2277.082789832</v>
      </c>
      <c r="O256" s="180">
        <v>18.012958039999997</v>
      </c>
      <c r="P256" s="164" t="s">
        <v>1023</v>
      </c>
      <c r="Q256" s="7" t="s">
        <v>1024</v>
      </c>
      <c r="R256" s="7" t="s">
        <v>187</v>
      </c>
      <c r="S256" s="7" t="s">
        <v>1097</v>
      </c>
      <c r="T256" s="7" t="s">
        <v>182</v>
      </c>
    </row>
    <row r="257" spans="1:20" ht="24" outlineLevel="2">
      <c r="A257" s="164" t="s">
        <v>422</v>
      </c>
      <c r="B257" s="164" t="s">
        <v>671</v>
      </c>
      <c r="C257" s="165" t="s">
        <v>805</v>
      </c>
      <c r="D257" s="165" t="s">
        <v>806</v>
      </c>
      <c r="E257" s="166" t="s">
        <v>807</v>
      </c>
      <c r="F257" s="166" t="s">
        <v>135</v>
      </c>
      <c r="G257" s="165" t="s">
        <v>119</v>
      </c>
      <c r="H257" s="167">
        <v>1138350</v>
      </c>
      <c r="I257" s="180">
        <v>0.29761835999999997</v>
      </c>
      <c r="J257" s="180">
        <v>0.10128005999999999</v>
      </c>
      <c r="K257" s="180">
        <v>0.1963383</v>
      </c>
      <c r="L257" s="180">
        <v>20.267807295</v>
      </c>
      <c r="M257" s="180">
        <v>7.949234968000001</v>
      </c>
      <c r="N257" s="180">
        <v>15.989789055</v>
      </c>
      <c r="O257" s="180">
        <v>0.1963383</v>
      </c>
      <c r="P257" s="164" t="s">
        <v>1023</v>
      </c>
      <c r="Q257" s="7" t="s">
        <v>1024</v>
      </c>
      <c r="R257" s="7" t="s">
        <v>187</v>
      </c>
      <c r="S257" s="7" t="s">
        <v>225</v>
      </c>
      <c r="T257" s="7" t="s">
        <v>182</v>
      </c>
    </row>
    <row r="258" spans="1:20" ht="24" outlineLevel="2">
      <c r="A258" s="164" t="s">
        <v>422</v>
      </c>
      <c r="B258" s="164" t="s">
        <v>120</v>
      </c>
      <c r="C258" s="165" t="s">
        <v>457</v>
      </c>
      <c r="D258" s="164" t="s">
        <v>455</v>
      </c>
      <c r="E258" s="166" t="s">
        <v>345</v>
      </c>
      <c r="F258" s="166" t="s">
        <v>223</v>
      </c>
      <c r="G258" s="164" t="s">
        <v>177</v>
      </c>
      <c r="H258" s="167">
        <v>32500000</v>
      </c>
      <c r="I258" s="180">
        <v>52.849550177</v>
      </c>
      <c r="J258" s="180">
        <v>0</v>
      </c>
      <c r="K258" s="180">
        <v>50.447475315</v>
      </c>
      <c r="L258" s="180">
        <v>3599.053830641</v>
      </c>
      <c r="M258" s="180">
        <v>0</v>
      </c>
      <c r="N258" s="180">
        <v>4108.441850872</v>
      </c>
      <c r="O258" s="180">
        <v>32.5</v>
      </c>
      <c r="P258" s="164" t="s">
        <v>1023</v>
      </c>
      <c r="Q258" s="7" t="s">
        <v>1024</v>
      </c>
      <c r="R258" s="7" t="s">
        <v>187</v>
      </c>
      <c r="S258" s="7" t="s">
        <v>225</v>
      </c>
      <c r="T258" s="7" t="s">
        <v>182</v>
      </c>
    </row>
    <row r="259" spans="1:20" ht="24" outlineLevel="2">
      <c r="A259" s="164" t="s">
        <v>422</v>
      </c>
      <c r="B259" s="164" t="s">
        <v>120</v>
      </c>
      <c r="C259" s="165" t="s">
        <v>458</v>
      </c>
      <c r="D259" s="164" t="s">
        <v>455</v>
      </c>
      <c r="E259" s="166" t="s">
        <v>345</v>
      </c>
      <c r="F259" s="166" t="s">
        <v>223</v>
      </c>
      <c r="G259" s="164" t="s">
        <v>177</v>
      </c>
      <c r="H259" s="167">
        <v>16600000</v>
      </c>
      <c r="I259" s="180">
        <v>12.128215838</v>
      </c>
      <c r="J259" s="180">
        <v>9.958105</v>
      </c>
      <c r="K259" s="180">
        <v>1.534634489</v>
      </c>
      <c r="L259" s="180">
        <v>825.9313754809999</v>
      </c>
      <c r="M259" s="180">
        <v>806.40037223</v>
      </c>
      <c r="N259" s="180">
        <v>124.980616403</v>
      </c>
      <c r="O259" s="180">
        <v>0.98866436</v>
      </c>
      <c r="P259" s="164" t="s">
        <v>1023</v>
      </c>
      <c r="Q259" s="7" t="s">
        <v>1024</v>
      </c>
      <c r="R259" s="7" t="s">
        <v>187</v>
      </c>
      <c r="S259" s="7" t="s">
        <v>225</v>
      </c>
      <c r="T259" s="7" t="s">
        <v>182</v>
      </c>
    </row>
    <row r="260" spans="1:20" ht="24" outlineLevel="2">
      <c r="A260" s="164" t="s">
        <v>422</v>
      </c>
      <c r="B260" s="164" t="s">
        <v>120</v>
      </c>
      <c r="C260" s="165" t="s">
        <v>459</v>
      </c>
      <c r="D260" s="164" t="s">
        <v>460</v>
      </c>
      <c r="E260" s="166" t="s">
        <v>461</v>
      </c>
      <c r="F260" s="166" t="s">
        <v>123</v>
      </c>
      <c r="G260" s="164" t="s">
        <v>177</v>
      </c>
      <c r="H260" s="167">
        <v>168100000</v>
      </c>
      <c r="I260" s="180">
        <v>31.155934533</v>
      </c>
      <c r="J260" s="180">
        <v>25.87489899</v>
      </c>
      <c r="K260" s="180">
        <v>2.863424512</v>
      </c>
      <c r="L260" s="180">
        <v>2121.718825458</v>
      </c>
      <c r="M260" s="180">
        <v>2029.24744534</v>
      </c>
      <c r="N260" s="180">
        <v>233.19726171399998</v>
      </c>
      <c r="O260" s="180">
        <v>1.84471663</v>
      </c>
      <c r="P260" s="164" t="s">
        <v>1023</v>
      </c>
      <c r="Q260" s="7" t="s">
        <v>1024</v>
      </c>
      <c r="R260" s="7" t="s">
        <v>187</v>
      </c>
      <c r="S260" s="7" t="s">
        <v>225</v>
      </c>
      <c r="T260" s="7" t="s">
        <v>182</v>
      </c>
    </row>
    <row r="261" spans="1:20" ht="24" outlineLevel="2">
      <c r="A261" s="164" t="s">
        <v>555</v>
      </c>
      <c r="B261" s="164" t="s">
        <v>120</v>
      </c>
      <c r="C261" s="165">
        <v>16719960001</v>
      </c>
      <c r="D261" s="164" t="s">
        <v>556</v>
      </c>
      <c r="E261" s="166" t="s">
        <v>557</v>
      </c>
      <c r="F261" s="166" t="s">
        <v>156</v>
      </c>
      <c r="G261" s="164" t="s">
        <v>177</v>
      </c>
      <c r="H261" s="167">
        <v>11350000</v>
      </c>
      <c r="I261" s="180">
        <v>1.9966859099999998</v>
      </c>
      <c r="J261" s="180">
        <v>0</v>
      </c>
      <c r="K261" s="180">
        <v>1.905934163</v>
      </c>
      <c r="L261" s="180">
        <v>135.974290232</v>
      </c>
      <c r="M261" s="180">
        <v>0</v>
      </c>
      <c r="N261" s="180">
        <v>155.21925787200001</v>
      </c>
      <c r="O261" s="180">
        <v>1.2278683899999998</v>
      </c>
      <c r="P261" s="164" t="s">
        <v>1023</v>
      </c>
      <c r="Q261" s="7" t="s">
        <v>1024</v>
      </c>
      <c r="R261" s="7" t="s">
        <v>187</v>
      </c>
      <c r="S261" s="7" t="s">
        <v>1064</v>
      </c>
      <c r="T261" s="7" t="s">
        <v>182</v>
      </c>
    </row>
    <row r="262" spans="1:20" ht="24" outlineLevel="2">
      <c r="A262" s="164" t="s">
        <v>555</v>
      </c>
      <c r="B262" s="164" t="s">
        <v>120</v>
      </c>
      <c r="C262" s="165" t="s">
        <v>558</v>
      </c>
      <c r="D262" s="164" t="s">
        <v>559</v>
      </c>
      <c r="E262" s="166" t="s">
        <v>560</v>
      </c>
      <c r="F262" s="166" t="s">
        <v>123</v>
      </c>
      <c r="G262" s="164" t="s">
        <v>177</v>
      </c>
      <c r="H262" s="167">
        <v>10750000</v>
      </c>
      <c r="I262" s="180">
        <v>3.2740000869999997</v>
      </c>
      <c r="J262" s="180">
        <v>0.5374292199999999</v>
      </c>
      <c r="K262" s="180">
        <v>2.580429838</v>
      </c>
      <c r="L262" s="180">
        <v>222.95937265999999</v>
      </c>
      <c r="M262" s="180">
        <v>41.75415204</v>
      </c>
      <c r="N262" s="180">
        <v>210.150178443</v>
      </c>
      <c r="O262" s="180">
        <v>1.66240172</v>
      </c>
      <c r="P262" s="164" t="s">
        <v>1023</v>
      </c>
      <c r="Q262" s="7" t="s">
        <v>1024</v>
      </c>
      <c r="R262" s="7" t="s">
        <v>187</v>
      </c>
      <c r="S262" s="7" t="s">
        <v>278</v>
      </c>
      <c r="T262" s="7" t="s">
        <v>182</v>
      </c>
    </row>
    <row r="263" spans="1:20" ht="24" outlineLevel="2">
      <c r="A263" s="164" t="s">
        <v>555</v>
      </c>
      <c r="B263" s="164" t="s">
        <v>120</v>
      </c>
      <c r="C263" s="165" t="s">
        <v>564</v>
      </c>
      <c r="D263" s="164" t="s">
        <v>565</v>
      </c>
      <c r="E263" s="166" t="s">
        <v>566</v>
      </c>
      <c r="F263" s="166" t="s">
        <v>567</v>
      </c>
      <c r="G263" s="164" t="s">
        <v>177</v>
      </c>
      <c r="H263" s="167">
        <v>13400000</v>
      </c>
      <c r="I263" s="180">
        <v>16.340962434</v>
      </c>
      <c r="J263" s="180">
        <v>0</v>
      </c>
      <c r="K263" s="180">
        <v>15.598246271999999</v>
      </c>
      <c r="L263" s="180">
        <v>1112.819375909</v>
      </c>
      <c r="M263" s="180">
        <v>0</v>
      </c>
      <c r="N263" s="180">
        <v>1270.321009795</v>
      </c>
      <c r="O263" s="180">
        <v>10.04892714</v>
      </c>
      <c r="P263" s="164" t="s">
        <v>1023</v>
      </c>
      <c r="Q263" s="7" t="s">
        <v>1024</v>
      </c>
      <c r="R263" s="7" t="s">
        <v>187</v>
      </c>
      <c r="S263" s="7" t="s">
        <v>1097</v>
      </c>
      <c r="T263" s="7" t="s">
        <v>182</v>
      </c>
    </row>
    <row r="264" spans="1:20" ht="24" outlineLevel="2">
      <c r="A264" s="164" t="s">
        <v>555</v>
      </c>
      <c r="B264" s="164" t="s">
        <v>120</v>
      </c>
      <c r="C264" s="165" t="s">
        <v>579</v>
      </c>
      <c r="D264" s="164" t="s">
        <v>580</v>
      </c>
      <c r="E264" s="166" t="s">
        <v>581</v>
      </c>
      <c r="F264" s="166" t="s">
        <v>359</v>
      </c>
      <c r="G264" s="164" t="s">
        <v>177</v>
      </c>
      <c r="H264" s="167">
        <v>22850000</v>
      </c>
      <c r="I264" s="180">
        <v>37.157299125</v>
      </c>
      <c r="J264" s="180">
        <v>1.6966625</v>
      </c>
      <c r="K264" s="180">
        <v>33.800948745</v>
      </c>
      <c r="L264" s="180">
        <v>2530.4116932350003</v>
      </c>
      <c r="M264" s="180">
        <v>133.25927904</v>
      </c>
      <c r="N264" s="180">
        <v>2752.748904775</v>
      </c>
      <c r="O264" s="180">
        <v>21.77573461</v>
      </c>
      <c r="P264" s="164" t="s">
        <v>1023</v>
      </c>
      <c r="Q264" s="7" t="s">
        <v>1024</v>
      </c>
      <c r="R264" s="7" t="s">
        <v>187</v>
      </c>
      <c r="S264" s="7" t="s">
        <v>225</v>
      </c>
      <c r="T264" s="7" t="s">
        <v>182</v>
      </c>
    </row>
    <row r="265" spans="1:20" ht="24" outlineLevel="2">
      <c r="A265" s="164" t="s">
        <v>669</v>
      </c>
      <c r="B265" s="164" t="s">
        <v>671</v>
      </c>
      <c r="C265" s="165" t="s">
        <v>891</v>
      </c>
      <c r="D265" s="165" t="s">
        <v>892</v>
      </c>
      <c r="E265" s="166" t="s">
        <v>893</v>
      </c>
      <c r="F265" s="166" t="s">
        <v>254</v>
      </c>
      <c r="G265" s="165" t="s">
        <v>194</v>
      </c>
      <c r="H265" s="167">
        <v>10000000</v>
      </c>
      <c r="I265" s="180">
        <v>19.633883002</v>
      </c>
      <c r="J265" s="180"/>
      <c r="K265" s="180">
        <v>16.404795095</v>
      </c>
      <c r="L265" s="180">
        <v>1337.0672331229998</v>
      </c>
      <c r="M265" s="180"/>
      <c r="N265" s="180">
        <v>1336.006337328</v>
      </c>
      <c r="O265" s="180">
        <v>9.899104</v>
      </c>
      <c r="P265" s="164" t="s">
        <v>1023</v>
      </c>
      <c r="Q265" s="7" t="s">
        <v>1024</v>
      </c>
      <c r="R265" s="7" t="s">
        <v>187</v>
      </c>
      <c r="S265" s="7" t="s">
        <v>762</v>
      </c>
      <c r="T265" s="7" t="s">
        <v>137</v>
      </c>
    </row>
    <row r="266" spans="1:20" ht="24" outlineLevel="2">
      <c r="A266" s="164" t="s">
        <v>903</v>
      </c>
      <c r="B266" s="164" t="s">
        <v>671</v>
      </c>
      <c r="C266" s="165">
        <v>11010</v>
      </c>
      <c r="D266" s="165" t="s">
        <v>904</v>
      </c>
      <c r="E266" s="166" t="s">
        <v>905</v>
      </c>
      <c r="F266" s="166" t="s">
        <v>156</v>
      </c>
      <c r="G266" s="165" t="s">
        <v>119</v>
      </c>
      <c r="H266" s="167">
        <v>1865189</v>
      </c>
      <c r="I266" s="180">
        <v>0.022955</v>
      </c>
      <c r="J266" s="180">
        <v>0.022955</v>
      </c>
      <c r="K266" s="180"/>
      <c r="L266" s="180">
        <v>1.563235267</v>
      </c>
      <c r="M266" s="180">
        <v>1.81918325</v>
      </c>
      <c r="N266" s="180"/>
      <c r="O266" s="180">
        <v>0</v>
      </c>
      <c r="P266" s="164" t="s">
        <v>1023</v>
      </c>
      <c r="Q266" s="7" t="s">
        <v>1024</v>
      </c>
      <c r="R266" s="7" t="s">
        <v>187</v>
      </c>
      <c r="S266" s="7" t="s">
        <v>1064</v>
      </c>
      <c r="T266" s="7" t="s">
        <v>182</v>
      </c>
    </row>
    <row r="267" spans="1:20" ht="24" outlineLevel="2">
      <c r="A267" s="164" t="s">
        <v>903</v>
      </c>
      <c r="B267" s="164" t="s">
        <v>671</v>
      </c>
      <c r="C267" s="165">
        <v>11106</v>
      </c>
      <c r="D267" s="165" t="s">
        <v>906</v>
      </c>
      <c r="E267" s="166" t="s">
        <v>907</v>
      </c>
      <c r="F267" s="166" t="s">
        <v>156</v>
      </c>
      <c r="G267" s="165" t="s">
        <v>119</v>
      </c>
      <c r="H267" s="167">
        <v>5679853.82</v>
      </c>
      <c r="I267" s="180">
        <v>0.674487</v>
      </c>
      <c r="J267" s="180">
        <v>0.674487</v>
      </c>
      <c r="K267" s="180"/>
      <c r="L267" s="180">
        <v>45.932557854</v>
      </c>
      <c r="M267" s="180">
        <v>53.453080053</v>
      </c>
      <c r="N267" s="180"/>
      <c r="O267" s="180">
        <v>9.989929</v>
      </c>
      <c r="P267" s="164" t="s">
        <v>1023</v>
      </c>
      <c r="Q267" s="7" t="s">
        <v>1024</v>
      </c>
      <c r="R267" s="7" t="s">
        <v>187</v>
      </c>
      <c r="S267" s="7" t="s">
        <v>261</v>
      </c>
      <c r="T267" s="7" t="s">
        <v>182</v>
      </c>
    </row>
    <row r="268" spans="1:20" ht="24" outlineLevel="2">
      <c r="A268" s="164" t="s">
        <v>903</v>
      </c>
      <c r="B268" s="164" t="s">
        <v>671</v>
      </c>
      <c r="C268" s="165">
        <v>11151</v>
      </c>
      <c r="D268" s="165" t="s">
        <v>913</v>
      </c>
      <c r="E268" s="166" t="s">
        <v>914</v>
      </c>
      <c r="F268" s="166" t="s">
        <v>156</v>
      </c>
      <c r="G268" s="165" t="s">
        <v>119</v>
      </c>
      <c r="H268" s="167">
        <v>6033471</v>
      </c>
      <c r="I268" s="180">
        <v>0.043</v>
      </c>
      <c r="J268" s="180">
        <v>0.043</v>
      </c>
      <c r="K268" s="180"/>
      <c r="L268" s="180">
        <v>2.9282995639999996</v>
      </c>
      <c r="M268" s="180">
        <v>3.4077490630000002</v>
      </c>
      <c r="N268" s="180"/>
      <c r="O268" s="180">
        <v>0</v>
      </c>
      <c r="P268" s="164" t="s">
        <v>1023</v>
      </c>
      <c r="Q268" s="7" t="s">
        <v>1024</v>
      </c>
      <c r="R268" s="7" t="s">
        <v>187</v>
      </c>
      <c r="S268" s="7" t="s">
        <v>1064</v>
      </c>
      <c r="T268" s="7" t="s">
        <v>182</v>
      </c>
    </row>
    <row r="269" spans="1:20" ht="24" outlineLevel="2">
      <c r="A269" s="164" t="s">
        <v>903</v>
      </c>
      <c r="B269" s="164" t="s">
        <v>671</v>
      </c>
      <c r="C269" s="165" t="s">
        <v>920</v>
      </c>
      <c r="D269" s="165" t="s">
        <v>921</v>
      </c>
      <c r="E269" s="166" t="s">
        <v>922</v>
      </c>
      <c r="F269" s="166" t="s">
        <v>156</v>
      </c>
      <c r="G269" s="165" t="s">
        <v>119</v>
      </c>
      <c r="H269" s="167">
        <v>16745984</v>
      </c>
      <c r="I269" s="180">
        <v>12.608612</v>
      </c>
      <c r="J269" s="180">
        <v>0.149392</v>
      </c>
      <c r="K269" s="180">
        <v>12.45922</v>
      </c>
      <c r="L269" s="180">
        <v>858.646349223</v>
      </c>
      <c r="M269" s="180">
        <v>11.839312744999999</v>
      </c>
      <c r="N269" s="180">
        <v>1014.6787437359999</v>
      </c>
      <c r="O269" s="180">
        <v>12.45922</v>
      </c>
      <c r="P269" s="164" t="s">
        <v>1023</v>
      </c>
      <c r="Q269" s="7" t="s">
        <v>1024</v>
      </c>
      <c r="R269" s="7" t="s">
        <v>187</v>
      </c>
      <c r="S269" s="7" t="s">
        <v>740</v>
      </c>
      <c r="T269" s="7" t="s">
        <v>182</v>
      </c>
    </row>
    <row r="270" spans="1:20" ht="24" outlineLevel="2">
      <c r="A270" s="164" t="s">
        <v>948</v>
      </c>
      <c r="B270" s="164" t="s">
        <v>671</v>
      </c>
      <c r="C270" s="165" t="s">
        <v>985</v>
      </c>
      <c r="D270" s="165" t="s">
        <v>986</v>
      </c>
      <c r="E270" s="166" t="s">
        <v>987</v>
      </c>
      <c r="F270" s="166" t="s">
        <v>984</v>
      </c>
      <c r="G270" s="165" t="s">
        <v>119</v>
      </c>
      <c r="H270" s="167">
        <v>20022000</v>
      </c>
      <c r="I270" s="180"/>
      <c r="J270" s="180">
        <v>20.022</v>
      </c>
      <c r="K270" s="180"/>
      <c r="L270" s="180"/>
      <c r="M270" s="180">
        <v>1583.440229996</v>
      </c>
      <c r="N270" s="180"/>
      <c r="O270" s="180">
        <v>0</v>
      </c>
      <c r="P270" s="164" t="s">
        <v>1023</v>
      </c>
      <c r="Q270" s="7" t="s">
        <v>1024</v>
      </c>
      <c r="R270" s="7" t="s">
        <v>187</v>
      </c>
      <c r="S270" s="7" t="s">
        <v>988</v>
      </c>
      <c r="T270" s="7" t="s">
        <v>137</v>
      </c>
    </row>
    <row r="271" spans="1:20" ht="24" outlineLevel="1">
      <c r="A271" s="164"/>
      <c r="B271" s="164"/>
      <c r="C271" s="165"/>
      <c r="D271" s="165"/>
      <c r="E271" s="166"/>
      <c r="F271" s="166"/>
      <c r="G271" s="165"/>
      <c r="H271" s="167"/>
      <c r="I271" s="180"/>
      <c r="J271" s="180">
        <f>SUBTOTAL(9,J252:J270)</f>
        <v>70.89505346</v>
      </c>
      <c r="K271" s="180"/>
      <c r="L271" s="180"/>
      <c r="M271" s="180">
        <f>SUBTOTAL(9,M252:M270)</f>
        <v>5595.720163135</v>
      </c>
      <c r="N271" s="180"/>
      <c r="O271" s="180"/>
      <c r="P271" s="164"/>
      <c r="Q271" s="7"/>
      <c r="R271" s="381" t="s">
        <v>1209</v>
      </c>
      <c r="S271" s="7"/>
      <c r="T271" s="7"/>
    </row>
    <row r="272" spans="1:20" ht="12.75" outlineLevel="2">
      <c r="A272" s="164" t="s">
        <v>180</v>
      </c>
      <c r="B272" s="164" t="s">
        <v>120</v>
      </c>
      <c r="C272" s="165" t="s">
        <v>343</v>
      </c>
      <c r="D272" s="164" t="s">
        <v>344</v>
      </c>
      <c r="E272" s="166" t="s">
        <v>345</v>
      </c>
      <c r="F272" s="166" t="s">
        <v>346</v>
      </c>
      <c r="G272" s="164" t="s">
        <v>177</v>
      </c>
      <c r="H272" s="167">
        <v>24237000</v>
      </c>
      <c r="I272" s="180">
        <v>39.412755312</v>
      </c>
      <c r="J272" s="180">
        <v>2.0075936000000003</v>
      </c>
      <c r="K272" s="180">
        <v>35.583320742</v>
      </c>
      <c r="L272" s="180">
        <v>2684.0082367150003</v>
      </c>
      <c r="M272" s="180">
        <v>161.94595608</v>
      </c>
      <c r="N272" s="180">
        <v>2897.905261212</v>
      </c>
      <c r="O272" s="180">
        <v>22.924</v>
      </c>
      <c r="P272" s="164" t="s">
        <v>1023</v>
      </c>
      <c r="Q272" s="7" t="s">
        <v>1024</v>
      </c>
      <c r="R272" s="7" t="s">
        <v>347</v>
      </c>
      <c r="S272" s="7" t="s">
        <v>348</v>
      </c>
      <c r="T272" s="7" t="s">
        <v>182</v>
      </c>
    </row>
    <row r="273" spans="1:20" ht="24" outlineLevel="2">
      <c r="A273" s="164" t="s">
        <v>689</v>
      </c>
      <c r="B273" s="164" t="s">
        <v>671</v>
      </c>
      <c r="C273" s="165">
        <v>10022</v>
      </c>
      <c r="D273" s="165" t="s">
        <v>696</v>
      </c>
      <c r="E273" s="166" t="s">
        <v>695</v>
      </c>
      <c r="F273" s="166" t="s">
        <v>123</v>
      </c>
      <c r="G273" s="165" t="s">
        <v>690</v>
      </c>
      <c r="H273" s="167">
        <v>16500000</v>
      </c>
      <c r="I273" s="180">
        <v>4.342953104</v>
      </c>
      <c r="J273" s="180">
        <v>0.543942708</v>
      </c>
      <c r="K273" s="180">
        <v>3.275518088</v>
      </c>
      <c r="L273" s="180">
        <v>295.755062315</v>
      </c>
      <c r="M273" s="180">
        <v>43.016404138</v>
      </c>
      <c r="N273" s="180">
        <v>266.758158075</v>
      </c>
      <c r="O273" s="180">
        <v>3.7784738900000003</v>
      </c>
      <c r="P273" s="164" t="s">
        <v>1023</v>
      </c>
      <c r="Q273" s="7" t="s">
        <v>1024</v>
      </c>
      <c r="R273" s="7" t="s">
        <v>347</v>
      </c>
      <c r="S273" s="7" t="s">
        <v>697</v>
      </c>
      <c r="T273" s="7" t="s">
        <v>137</v>
      </c>
    </row>
    <row r="274" spans="1:20" ht="24" outlineLevel="2">
      <c r="A274" s="164" t="s">
        <v>422</v>
      </c>
      <c r="B274" s="164" t="s">
        <v>671</v>
      </c>
      <c r="C274" s="165" t="s">
        <v>816</v>
      </c>
      <c r="D274" s="165" t="s">
        <v>817</v>
      </c>
      <c r="E274" s="166" t="s">
        <v>818</v>
      </c>
      <c r="F274" s="166" t="s">
        <v>123</v>
      </c>
      <c r="G274" s="165" t="s">
        <v>119</v>
      </c>
      <c r="H274" s="167">
        <v>990000</v>
      </c>
      <c r="I274" s="180">
        <v>0.2386</v>
      </c>
      <c r="J274" s="180">
        <v>0.1552</v>
      </c>
      <c r="K274" s="180">
        <v>0.0834</v>
      </c>
      <c r="L274" s="180">
        <v>16.248657578</v>
      </c>
      <c r="M274" s="180">
        <v>12.25488688</v>
      </c>
      <c r="N274" s="180">
        <v>6.792095109</v>
      </c>
      <c r="O274" s="180">
        <v>0.0834</v>
      </c>
      <c r="P274" s="164" t="s">
        <v>1023</v>
      </c>
      <c r="Q274" s="7" t="s">
        <v>1024</v>
      </c>
      <c r="R274" s="7" t="s">
        <v>347</v>
      </c>
      <c r="S274" s="7" t="s">
        <v>819</v>
      </c>
      <c r="T274" s="7" t="s">
        <v>182</v>
      </c>
    </row>
    <row r="275" spans="1:20" ht="12.75" outlineLevel="2">
      <c r="A275" s="164" t="s">
        <v>422</v>
      </c>
      <c r="B275" s="164" t="s">
        <v>120</v>
      </c>
      <c r="C275" s="165" t="s">
        <v>443</v>
      </c>
      <c r="D275" s="164" t="s">
        <v>444</v>
      </c>
      <c r="E275" s="166" t="s">
        <v>445</v>
      </c>
      <c r="F275" s="166" t="s">
        <v>446</v>
      </c>
      <c r="G275" s="164" t="s">
        <v>177</v>
      </c>
      <c r="H275" s="167">
        <v>16100000</v>
      </c>
      <c r="I275" s="180">
        <v>6.739291787</v>
      </c>
      <c r="J275" s="180">
        <v>4.929986</v>
      </c>
      <c r="K275" s="180">
        <v>1.412462935</v>
      </c>
      <c r="L275" s="180">
        <v>458.945702274</v>
      </c>
      <c r="M275" s="180">
        <v>384.35417324</v>
      </c>
      <c r="N275" s="180">
        <v>115.03096637899999</v>
      </c>
      <c r="O275" s="180">
        <v>0.90995724</v>
      </c>
      <c r="P275" s="164" t="s">
        <v>1023</v>
      </c>
      <c r="Q275" s="7" t="s">
        <v>1024</v>
      </c>
      <c r="R275" s="7" t="s">
        <v>347</v>
      </c>
      <c r="S275" s="7" t="s">
        <v>278</v>
      </c>
      <c r="T275" s="7" t="s">
        <v>182</v>
      </c>
    </row>
    <row r="276" spans="1:20" ht="24" outlineLevel="2">
      <c r="A276" s="164" t="s">
        <v>422</v>
      </c>
      <c r="B276" s="164" t="s">
        <v>120</v>
      </c>
      <c r="C276" s="165" t="s">
        <v>470</v>
      </c>
      <c r="D276" s="164" t="s">
        <v>471</v>
      </c>
      <c r="E276" s="166" t="s">
        <v>472</v>
      </c>
      <c r="F276" s="166" t="s">
        <v>123</v>
      </c>
      <c r="G276" s="164" t="s">
        <v>177</v>
      </c>
      <c r="H276" s="167">
        <v>25300000</v>
      </c>
      <c r="I276" s="180">
        <v>8.556850765</v>
      </c>
      <c r="J276" s="180">
        <v>6.67406601</v>
      </c>
      <c r="K276" s="180">
        <v>1.4570868319999999</v>
      </c>
      <c r="L276" s="180">
        <v>582.72145026</v>
      </c>
      <c r="M276" s="180">
        <v>512.60751574</v>
      </c>
      <c r="N276" s="180">
        <v>118.665136023</v>
      </c>
      <c r="O276" s="180">
        <v>0.93870549</v>
      </c>
      <c r="P276" s="164" t="s">
        <v>1023</v>
      </c>
      <c r="Q276" s="7" t="s">
        <v>1024</v>
      </c>
      <c r="R276" s="7" t="s">
        <v>347</v>
      </c>
      <c r="S276" s="7" t="s">
        <v>1064</v>
      </c>
      <c r="T276" s="7" t="s">
        <v>182</v>
      </c>
    </row>
    <row r="277" spans="1:20" ht="12.75" outlineLevel="2">
      <c r="A277" s="164" t="s">
        <v>555</v>
      </c>
      <c r="B277" s="164" t="s">
        <v>120</v>
      </c>
      <c r="C277" s="165" t="s">
        <v>571</v>
      </c>
      <c r="D277" s="164" t="s">
        <v>572</v>
      </c>
      <c r="E277" s="166" t="s">
        <v>573</v>
      </c>
      <c r="F277" s="166" t="s">
        <v>494</v>
      </c>
      <c r="G277" s="164" t="s">
        <v>177</v>
      </c>
      <c r="H277" s="167">
        <v>15250000</v>
      </c>
      <c r="I277" s="180">
        <v>17.739161907000003</v>
      </c>
      <c r="J277" s="180">
        <v>2.4855109</v>
      </c>
      <c r="K277" s="180">
        <v>14.440673690999999</v>
      </c>
      <c r="L277" s="180">
        <v>1208.0367458110002</v>
      </c>
      <c r="M277" s="180">
        <v>201.32636635</v>
      </c>
      <c r="N277" s="180">
        <v>1176.0483112030001</v>
      </c>
      <c r="O277" s="180">
        <v>9.30317904</v>
      </c>
      <c r="P277" s="164" t="s">
        <v>1023</v>
      </c>
      <c r="Q277" s="7" t="s">
        <v>1024</v>
      </c>
      <c r="R277" s="7" t="s">
        <v>347</v>
      </c>
      <c r="S277" s="7" t="s">
        <v>278</v>
      </c>
      <c r="T277" s="7" t="s">
        <v>182</v>
      </c>
    </row>
    <row r="278" spans="1:20" ht="12.75" outlineLevel="1">
      <c r="A278" s="164"/>
      <c r="B278" s="164"/>
      <c r="C278" s="165"/>
      <c r="D278" s="164"/>
      <c r="E278" s="166"/>
      <c r="F278" s="166"/>
      <c r="G278" s="164"/>
      <c r="H278" s="167"/>
      <c r="I278" s="180"/>
      <c r="J278" s="180">
        <f>SUBTOTAL(9,J272:J277)</f>
        <v>16.796299218</v>
      </c>
      <c r="K278" s="180"/>
      <c r="L278" s="180"/>
      <c r="M278" s="180">
        <f>SUBTOTAL(9,M272:M277)</f>
        <v>1315.505302428</v>
      </c>
      <c r="N278" s="180"/>
      <c r="O278" s="180"/>
      <c r="P278" s="164"/>
      <c r="Q278" s="7"/>
      <c r="R278" s="381" t="s">
        <v>1210</v>
      </c>
      <c r="S278" s="7"/>
      <c r="T278" s="7"/>
    </row>
    <row r="279" spans="1:20" ht="12.75" outlineLevel="2">
      <c r="A279" s="164" t="s">
        <v>180</v>
      </c>
      <c r="B279" s="164" t="s">
        <v>120</v>
      </c>
      <c r="C279" s="165" t="s">
        <v>198</v>
      </c>
      <c r="D279" s="164" t="s">
        <v>200</v>
      </c>
      <c r="E279" s="166" t="s">
        <v>201</v>
      </c>
      <c r="F279" s="166" t="s">
        <v>123</v>
      </c>
      <c r="G279" s="164" t="s">
        <v>199</v>
      </c>
      <c r="H279" s="167">
        <v>9118900000</v>
      </c>
      <c r="I279" s="180">
        <v>40.316251367</v>
      </c>
      <c r="J279" s="180">
        <v>18.59282453</v>
      </c>
      <c r="K279" s="180">
        <v>26.144521254</v>
      </c>
      <c r="L279" s="180">
        <v>2745.5363089019997</v>
      </c>
      <c r="M279" s="180">
        <v>1455.43507922</v>
      </c>
      <c r="N279" s="180">
        <v>2129.209531731</v>
      </c>
      <c r="O279" s="180">
        <v>2509.0897029499997</v>
      </c>
      <c r="P279" s="164" t="s">
        <v>1023</v>
      </c>
      <c r="Q279" s="7" t="s">
        <v>1024</v>
      </c>
      <c r="R279" s="7" t="s">
        <v>124</v>
      </c>
      <c r="S279" s="7" t="s">
        <v>387</v>
      </c>
      <c r="T279" s="7" t="s">
        <v>182</v>
      </c>
    </row>
    <row r="280" spans="1:20" ht="12.75" outlineLevel="2">
      <c r="A280" s="164" t="s">
        <v>180</v>
      </c>
      <c r="B280" s="164" t="s">
        <v>120</v>
      </c>
      <c r="C280" s="165" t="s">
        <v>202</v>
      </c>
      <c r="D280" s="164" t="s">
        <v>203</v>
      </c>
      <c r="E280" s="166" t="s">
        <v>201</v>
      </c>
      <c r="F280" s="166" t="s">
        <v>123</v>
      </c>
      <c r="G280" s="164" t="s">
        <v>177</v>
      </c>
      <c r="H280" s="167">
        <v>59279000</v>
      </c>
      <c r="I280" s="180">
        <v>54.219010879</v>
      </c>
      <c r="J280" s="180">
        <v>19.391471629999998</v>
      </c>
      <c r="K280" s="180">
        <v>32.57721073</v>
      </c>
      <c r="L280" s="180">
        <v>3692.3140905960004</v>
      </c>
      <c r="M280" s="180">
        <v>1518.92771081</v>
      </c>
      <c r="N280" s="180">
        <v>2653.087693944</v>
      </c>
      <c r="O280" s="180">
        <v>20.98736046</v>
      </c>
      <c r="P280" s="164" t="s">
        <v>1023</v>
      </c>
      <c r="Q280" s="7" t="s">
        <v>1024</v>
      </c>
      <c r="R280" s="7" t="s">
        <v>124</v>
      </c>
      <c r="S280" s="7" t="s">
        <v>387</v>
      </c>
      <c r="T280" s="7" t="s">
        <v>182</v>
      </c>
    </row>
    <row r="281" spans="1:20" ht="12.75" outlineLevel="2">
      <c r="A281" s="164" t="s">
        <v>180</v>
      </c>
      <c r="B281" s="164" t="s">
        <v>120</v>
      </c>
      <c r="C281" s="165" t="s">
        <v>217</v>
      </c>
      <c r="D281" s="164" t="s">
        <v>218</v>
      </c>
      <c r="E281" s="166" t="s">
        <v>219</v>
      </c>
      <c r="F281" s="166" t="s">
        <v>123</v>
      </c>
      <c r="G281" s="164" t="s">
        <v>199</v>
      </c>
      <c r="H281" s="167">
        <v>18396800000</v>
      </c>
      <c r="I281" s="180">
        <v>134.16927689</v>
      </c>
      <c r="J281" s="180">
        <v>41.71756746</v>
      </c>
      <c r="K281" s="180">
        <v>108.029279435</v>
      </c>
      <c r="L281" s="180">
        <v>9136.926394413</v>
      </c>
      <c r="M281" s="180">
        <v>3283.97531153</v>
      </c>
      <c r="N281" s="180">
        <v>8797.903363396</v>
      </c>
      <c r="O281" s="180">
        <v>10367.569939770001</v>
      </c>
      <c r="P281" s="164" t="s">
        <v>1023</v>
      </c>
      <c r="Q281" s="7" t="s">
        <v>1024</v>
      </c>
      <c r="R281" s="7" t="s">
        <v>124</v>
      </c>
      <c r="S281" s="7" t="s">
        <v>340</v>
      </c>
      <c r="T281" s="7" t="s">
        <v>182</v>
      </c>
    </row>
    <row r="282" spans="1:20" ht="12.75" outlineLevel="2">
      <c r="A282" s="164" t="s">
        <v>180</v>
      </c>
      <c r="B282" s="164" t="s">
        <v>120</v>
      </c>
      <c r="C282" s="165" t="s">
        <v>229</v>
      </c>
      <c r="D282" s="164" t="s">
        <v>230</v>
      </c>
      <c r="E282" s="166" t="s">
        <v>231</v>
      </c>
      <c r="F282" s="166" t="s">
        <v>123</v>
      </c>
      <c r="G282" s="164" t="s">
        <v>199</v>
      </c>
      <c r="H282" s="167">
        <v>20266370000</v>
      </c>
      <c r="I282" s="180">
        <v>115.3523754</v>
      </c>
      <c r="J282" s="180">
        <v>16.00311352</v>
      </c>
      <c r="K282" s="180">
        <v>112.99563139499999</v>
      </c>
      <c r="L282" s="180">
        <v>7855.495593895001</v>
      </c>
      <c r="M282" s="180">
        <v>1262.11019406</v>
      </c>
      <c r="N282" s="180">
        <v>9202.363013983</v>
      </c>
      <c r="O282" s="180">
        <v>10844.190737030001</v>
      </c>
      <c r="P282" s="164" t="s">
        <v>1023</v>
      </c>
      <c r="Q282" s="7" t="s">
        <v>1024</v>
      </c>
      <c r="R282" s="7" t="s">
        <v>124</v>
      </c>
      <c r="S282" s="7" t="s">
        <v>232</v>
      </c>
      <c r="T282" s="7" t="s">
        <v>182</v>
      </c>
    </row>
    <row r="283" spans="1:20" ht="12.75" outlineLevel="2">
      <c r="A283" s="164" t="s">
        <v>180</v>
      </c>
      <c r="B283" s="164" t="s">
        <v>120</v>
      </c>
      <c r="C283" s="165" t="s">
        <v>251</v>
      </c>
      <c r="D283" s="164" t="s">
        <v>252</v>
      </c>
      <c r="E283" s="166" t="s">
        <v>253</v>
      </c>
      <c r="F283" s="166" t="s">
        <v>254</v>
      </c>
      <c r="G283" s="164" t="s">
        <v>199</v>
      </c>
      <c r="H283" s="167">
        <v>32870795000</v>
      </c>
      <c r="I283" s="180">
        <v>265.562485312</v>
      </c>
      <c r="J283" s="180">
        <v>48.13099297</v>
      </c>
      <c r="K283" s="180">
        <v>249.07284015000002</v>
      </c>
      <c r="L283" s="180">
        <v>18084.802554294998</v>
      </c>
      <c r="M283" s="180">
        <v>3797.1984961599996</v>
      </c>
      <c r="N283" s="180">
        <v>20284.489441692</v>
      </c>
      <c r="O283" s="180">
        <v>23903.52045173</v>
      </c>
      <c r="P283" s="164" t="s">
        <v>1023</v>
      </c>
      <c r="Q283" s="7" t="s">
        <v>1024</v>
      </c>
      <c r="R283" s="7" t="s">
        <v>124</v>
      </c>
      <c r="S283" s="7" t="s">
        <v>255</v>
      </c>
      <c r="T283" s="7" t="s">
        <v>182</v>
      </c>
    </row>
    <row r="284" spans="1:20" ht="12.75" outlineLevel="2">
      <c r="A284" s="164" t="s">
        <v>180</v>
      </c>
      <c r="B284" s="164" t="s">
        <v>120</v>
      </c>
      <c r="C284" s="165" t="s">
        <v>256</v>
      </c>
      <c r="D284" s="164" t="s">
        <v>257</v>
      </c>
      <c r="E284" s="166" t="s">
        <v>253</v>
      </c>
      <c r="F284" s="166" t="s">
        <v>254</v>
      </c>
      <c r="G284" s="164" t="s">
        <v>177</v>
      </c>
      <c r="H284" s="167">
        <v>3404000</v>
      </c>
      <c r="I284" s="180">
        <v>4.798031314</v>
      </c>
      <c r="J284" s="180">
        <v>0.23660756</v>
      </c>
      <c r="K284" s="180">
        <v>4.3381794320000004</v>
      </c>
      <c r="L284" s="180">
        <v>326.74588376599996</v>
      </c>
      <c r="M284" s="180">
        <v>18.750423809999997</v>
      </c>
      <c r="N284" s="180">
        <v>353.30128658099994</v>
      </c>
      <c r="O284" s="180">
        <v>2.7948045099999996</v>
      </c>
      <c r="P284" s="164" t="s">
        <v>1023</v>
      </c>
      <c r="Q284" s="7" t="s">
        <v>1024</v>
      </c>
      <c r="R284" s="7" t="s">
        <v>124</v>
      </c>
      <c r="S284" s="7" t="s">
        <v>255</v>
      </c>
      <c r="T284" s="7" t="s">
        <v>182</v>
      </c>
    </row>
    <row r="285" spans="1:20" ht="12.75" outlineLevel="2">
      <c r="A285" s="164" t="s">
        <v>180</v>
      </c>
      <c r="B285" s="164" t="s">
        <v>120</v>
      </c>
      <c r="C285" s="165" t="s">
        <v>296</v>
      </c>
      <c r="D285" s="164" t="s">
        <v>297</v>
      </c>
      <c r="E285" s="166" t="s">
        <v>298</v>
      </c>
      <c r="F285" s="166" t="s">
        <v>254</v>
      </c>
      <c r="G285" s="164" t="s">
        <v>177</v>
      </c>
      <c r="H285" s="167">
        <v>2080000</v>
      </c>
      <c r="I285" s="180">
        <v>3.252280011</v>
      </c>
      <c r="J285" s="180">
        <v>0.022367759999999997</v>
      </c>
      <c r="K285" s="180">
        <v>3.081176569</v>
      </c>
      <c r="L285" s="180">
        <v>221.48023573199998</v>
      </c>
      <c r="M285" s="180">
        <v>1.79543623</v>
      </c>
      <c r="N285" s="180">
        <v>250.930986892</v>
      </c>
      <c r="O285" s="180">
        <v>1.985</v>
      </c>
      <c r="P285" s="164" t="s">
        <v>1023</v>
      </c>
      <c r="Q285" s="7" t="s">
        <v>1024</v>
      </c>
      <c r="R285" s="7" t="s">
        <v>124</v>
      </c>
      <c r="S285" s="7" t="s">
        <v>299</v>
      </c>
      <c r="T285" s="7" t="s">
        <v>182</v>
      </c>
    </row>
    <row r="286" spans="1:20" ht="24" outlineLevel="2">
      <c r="A286" s="164" t="s">
        <v>180</v>
      </c>
      <c r="B286" s="164" t="s">
        <v>120</v>
      </c>
      <c r="C286" s="165" t="s">
        <v>315</v>
      </c>
      <c r="D286" s="164" t="s">
        <v>316</v>
      </c>
      <c r="E286" s="166" t="s">
        <v>298</v>
      </c>
      <c r="F286" s="166" t="s">
        <v>254</v>
      </c>
      <c r="G286" s="164" t="s">
        <v>119</v>
      </c>
      <c r="H286" s="167">
        <v>180000000</v>
      </c>
      <c r="I286" s="180">
        <v>148.71423155000002</v>
      </c>
      <c r="J286" s="180">
        <v>43.14485998</v>
      </c>
      <c r="K286" s="180">
        <v>105.56937156999999</v>
      </c>
      <c r="L286" s="180">
        <v>10127.437659106</v>
      </c>
      <c r="M286" s="180">
        <v>3382.24020161</v>
      </c>
      <c r="N286" s="180">
        <v>8597.56849318</v>
      </c>
      <c r="O286" s="180">
        <v>105.56937156999999</v>
      </c>
      <c r="P286" s="164" t="s">
        <v>1023</v>
      </c>
      <c r="Q286" s="7" t="s">
        <v>1024</v>
      </c>
      <c r="R286" s="7" t="s">
        <v>124</v>
      </c>
      <c r="S286" s="7" t="s">
        <v>299</v>
      </c>
      <c r="T286" s="7" t="s">
        <v>182</v>
      </c>
    </row>
    <row r="287" spans="1:20" ht="12.75" outlineLevel="2">
      <c r="A287" s="164" t="s">
        <v>180</v>
      </c>
      <c r="B287" s="164" t="s">
        <v>120</v>
      </c>
      <c r="C287" s="165" t="s">
        <v>360</v>
      </c>
      <c r="D287" s="164" t="s">
        <v>361</v>
      </c>
      <c r="E287" s="166" t="s">
        <v>362</v>
      </c>
      <c r="F287" s="166" t="s">
        <v>363</v>
      </c>
      <c r="G287" s="164" t="s">
        <v>119</v>
      </c>
      <c r="H287" s="167">
        <v>170000000</v>
      </c>
      <c r="I287" s="180"/>
      <c r="J287" s="180">
        <v>0.05241667</v>
      </c>
      <c r="K287" s="180">
        <v>169.94758333000001</v>
      </c>
      <c r="L287" s="180"/>
      <c r="M287" s="180">
        <v>4.21823129</v>
      </c>
      <c r="N287" s="180">
        <v>13840.529371355</v>
      </c>
      <c r="O287" s="180">
        <v>169.94758333000001</v>
      </c>
      <c r="P287" s="164" t="s">
        <v>1023</v>
      </c>
      <c r="Q287" s="7" t="s">
        <v>1024</v>
      </c>
      <c r="R287" s="7" t="s">
        <v>124</v>
      </c>
      <c r="S287" s="7" t="s">
        <v>299</v>
      </c>
      <c r="T287" s="7" t="s">
        <v>182</v>
      </c>
    </row>
    <row r="288" spans="1:20" ht="24" outlineLevel="2">
      <c r="A288" s="164" t="s">
        <v>180</v>
      </c>
      <c r="B288" s="164" t="s">
        <v>120</v>
      </c>
      <c r="C288" s="165" t="s">
        <v>364</v>
      </c>
      <c r="D288" s="164" t="s">
        <v>365</v>
      </c>
      <c r="E288" s="166" t="s">
        <v>362</v>
      </c>
      <c r="F288" s="166" t="s">
        <v>363</v>
      </c>
      <c r="G288" s="164" t="s">
        <v>177</v>
      </c>
      <c r="H288" s="167">
        <v>6451000</v>
      </c>
      <c r="I288" s="180"/>
      <c r="J288" s="180">
        <v>0</v>
      </c>
      <c r="K288" s="180">
        <v>10.013435793</v>
      </c>
      <c r="L288" s="180"/>
      <c r="M288" s="180">
        <v>0</v>
      </c>
      <c r="N288" s="180">
        <v>815.494103999</v>
      </c>
      <c r="O288" s="180">
        <v>6.451</v>
      </c>
      <c r="P288" s="164" t="s">
        <v>1023</v>
      </c>
      <c r="Q288" s="7" t="s">
        <v>1024</v>
      </c>
      <c r="R288" s="7" t="s">
        <v>124</v>
      </c>
      <c r="S288" s="7" t="s">
        <v>299</v>
      </c>
      <c r="T288" s="7" t="s">
        <v>182</v>
      </c>
    </row>
    <row r="289" spans="1:20" ht="24" outlineLevel="2">
      <c r="A289" s="164" t="s">
        <v>670</v>
      </c>
      <c r="B289" s="164" t="s">
        <v>671</v>
      </c>
      <c r="C289" s="165" t="s">
        <v>1068</v>
      </c>
      <c r="D289" s="165" t="s">
        <v>58</v>
      </c>
      <c r="E289" s="166" t="s">
        <v>59</v>
      </c>
      <c r="F289" s="166" t="s">
        <v>567</v>
      </c>
      <c r="G289" s="165" t="s">
        <v>138</v>
      </c>
      <c r="H289" s="167">
        <v>21400000</v>
      </c>
      <c r="I289" s="180">
        <v>3.116943597</v>
      </c>
      <c r="J289" s="180">
        <v>3.126278277</v>
      </c>
      <c r="K289" s="180"/>
      <c r="L289" s="180">
        <v>212.263827351</v>
      </c>
      <c r="M289" s="180">
        <v>247.75748534000002</v>
      </c>
      <c r="N289" s="180"/>
      <c r="O289" s="180">
        <v>28.5</v>
      </c>
      <c r="P289" s="164" t="s">
        <v>1023</v>
      </c>
      <c r="Q289" s="7" t="s">
        <v>1024</v>
      </c>
      <c r="R289" s="7" t="s">
        <v>124</v>
      </c>
      <c r="S289" s="7" t="s">
        <v>340</v>
      </c>
      <c r="T289" s="7" t="s">
        <v>137</v>
      </c>
    </row>
    <row r="290" spans="1:20" ht="24" outlineLevel="2">
      <c r="A290" s="164" t="s">
        <v>670</v>
      </c>
      <c r="B290" s="164" t="s">
        <v>671</v>
      </c>
      <c r="C290" s="165" t="s">
        <v>1069</v>
      </c>
      <c r="D290" s="165" t="s">
        <v>1070</v>
      </c>
      <c r="E290" s="166" t="s">
        <v>59</v>
      </c>
      <c r="F290" s="166" t="s">
        <v>567</v>
      </c>
      <c r="G290" s="165" t="s">
        <v>138</v>
      </c>
      <c r="H290" s="167">
        <v>11000000</v>
      </c>
      <c r="I290" s="180">
        <v>1.60216727</v>
      </c>
      <c r="J290" s="180">
        <v>1.60696547</v>
      </c>
      <c r="K290" s="180"/>
      <c r="L290" s="180">
        <v>109.10757480599999</v>
      </c>
      <c r="M290" s="180">
        <v>127.35197844599999</v>
      </c>
      <c r="N290" s="180"/>
      <c r="O290" s="180">
        <v>0</v>
      </c>
      <c r="P290" s="164" t="s">
        <v>1023</v>
      </c>
      <c r="Q290" s="7" t="s">
        <v>1024</v>
      </c>
      <c r="R290" s="7" t="s">
        <v>124</v>
      </c>
      <c r="S290" s="7" t="s">
        <v>340</v>
      </c>
      <c r="T290" s="7" t="s">
        <v>137</v>
      </c>
    </row>
    <row r="291" spans="1:20" ht="12.75" outlineLevel="2">
      <c r="A291" s="164" t="s">
        <v>670</v>
      </c>
      <c r="B291" s="164" t="s">
        <v>120</v>
      </c>
      <c r="C291" s="165">
        <v>2366</v>
      </c>
      <c r="D291" s="164" t="s">
        <v>133</v>
      </c>
      <c r="E291" s="166" t="s">
        <v>134</v>
      </c>
      <c r="F291" s="166" t="s">
        <v>223</v>
      </c>
      <c r="G291" s="164" t="s">
        <v>119</v>
      </c>
      <c r="H291" s="167">
        <v>85969211</v>
      </c>
      <c r="I291" s="180">
        <v>2.65950601</v>
      </c>
      <c r="J291" s="180">
        <v>1.04816823</v>
      </c>
      <c r="K291" s="180">
        <v>1.61133778</v>
      </c>
      <c r="L291" s="180">
        <v>181.112332287</v>
      </c>
      <c r="M291" s="180">
        <v>83.83007352</v>
      </c>
      <c r="N291" s="180">
        <v>131.227331594</v>
      </c>
      <c r="O291" s="180">
        <v>1.61133778</v>
      </c>
      <c r="P291" s="164" t="s">
        <v>1023</v>
      </c>
      <c r="Q291" s="7" t="s">
        <v>1024</v>
      </c>
      <c r="R291" s="7" t="s">
        <v>124</v>
      </c>
      <c r="S291" s="7" t="s">
        <v>136</v>
      </c>
      <c r="T291" s="7" t="s">
        <v>137</v>
      </c>
    </row>
    <row r="292" spans="1:20" ht="24" outlineLevel="2">
      <c r="A292" s="164" t="s">
        <v>670</v>
      </c>
      <c r="B292" s="164" t="s">
        <v>120</v>
      </c>
      <c r="C292" s="165">
        <v>320080001</v>
      </c>
      <c r="D292" s="164" t="s">
        <v>121</v>
      </c>
      <c r="E292" s="166" t="s">
        <v>122</v>
      </c>
      <c r="F292" s="166" t="s">
        <v>123</v>
      </c>
      <c r="G292" s="164" t="s">
        <v>119</v>
      </c>
      <c r="H292" s="167">
        <v>327740000</v>
      </c>
      <c r="I292" s="180">
        <v>327.74</v>
      </c>
      <c r="J292" s="180">
        <v>0</v>
      </c>
      <c r="K292" s="180">
        <v>327.74</v>
      </c>
      <c r="L292" s="180">
        <v>22319.090673439</v>
      </c>
      <c r="M292" s="180">
        <v>0</v>
      </c>
      <c r="N292" s="180">
        <v>26691.142099737</v>
      </c>
      <c r="O292" s="180">
        <v>327.74</v>
      </c>
      <c r="P292" s="164" t="s">
        <v>1023</v>
      </c>
      <c r="Q292" s="7" t="s">
        <v>1024</v>
      </c>
      <c r="R292" s="7" t="s">
        <v>124</v>
      </c>
      <c r="S292" s="7" t="s">
        <v>299</v>
      </c>
      <c r="T292" s="7" t="s">
        <v>137</v>
      </c>
    </row>
    <row r="293" spans="1:20" ht="12.75" outlineLevel="2">
      <c r="A293" s="164" t="s">
        <v>670</v>
      </c>
      <c r="B293" s="164" t="s">
        <v>120</v>
      </c>
      <c r="C293" s="165" t="s">
        <v>143</v>
      </c>
      <c r="D293" s="164" t="s">
        <v>144</v>
      </c>
      <c r="E293" s="166" t="s">
        <v>145</v>
      </c>
      <c r="F293" s="166" t="s">
        <v>254</v>
      </c>
      <c r="G293" s="164" t="s">
        <v>119</v>
      </c>
      <c r="H293" s="167">
        <v>54236875</v>
      </c>
      <c r="I293" s="180">
        <v>1.6440229</v>
      </c>
      <c r="J293" s="180">
        <v>0.08892183000000001</v>
      </c>
      <c r="K293" s="180">
        <v>1.55510107</v>
      </c>
      <c r="L293" s="180">
        <v>111.95794280300001</v>
      </c>
      <c r="M293" s="180">
        <v>7.140423019999999</v>
      </c>
      <c r="N293" s="180">
        <v>126.647414532</v>
      </c>
      <c r="O293" s="180">
        <v>1.55510107</v>
      </c>
      <c r="P293" s="164" t="s">
        <v>1023</v>
      </c>
      <c r="Q293" s="7" t="s">
        <v>1024</v>
      </c>
      <c r="R293" s="7" t="s">
        <v>124</v>
      </c>
      <c r="S293" s="7" t="s">
        <v>136</v>
      </c>
      <c r="T293" s="7" t="s">
        <v>137</v>
      </c>
    </row>
    <row r="294" spans="1:20" ht="12.75" outlineLevel="2">
      <c r="A294" s="164" t="s">
        <v>397</v>
      </c>
      <c r="B294" s="164" t="s">
        <v>120</v>
      </c>
      <c r="C294" s="165" t="s">
        <v>394</v>
      </c>
      <c r="D294" s="164" t="s">
        <v>395</v>
      </c>
      <c r="E294" s="166" t="s">
        <v>396</v>
      </c>
      <c r="F294" s="166" t="s">
        <v>254</v>
      </c>
      <c r="G294" s="164" t="s">
        <v>199</v>
      </c>
      <c r="H294" s="167">
        <v>5605500000</v>
      </c>
      <c r="I294" s="180">
        <v>35.265790718000005</v>
      </c>
      <c r="J294" s="180">
        <v>10.84941191</v>
      </c>
      <c r="K294" s="180">
        <v>27.993565155000002</v>
      </c>
      <c r="L294" s="180">
        <v>2401.599989948</v>
      </c>
      <c r="M294" s="180">
        <v>849.55225752</v>
      </c>
      <c r="N294" s="180">
        <v>2279.795647281</v>
      </c>
      <c r="O294" s="180">
        <v>2686.542446</v>
      </c>
      <c r="P294" s="164" t="s">
        <v>1023</v>
      </c>
      <c r="Q294" s="7" t="s">
        <v>1024</v>
      </c>
      <c r="R294" s="7" t="s">
        <v>124</v>
      </c>
      <c r="S294" s="7" t="s">
        <v>299</v>
      </c>
      <c r="T294" s="7" t="s">
        <v>182</v>
      </c>
    </row>
    <row r="295" spans="1:20" ht="12.75" outlineLevel="2">
      <c r="A295" s="164" t="s">
        <v>397</v>
      </c>
      <c r="B295" s="164" t="s">
        <v>120</v>
      </c>
      <c r="C295" s="165" t="s">
        <v>409</v>
      </c>
      <c r="D295" s="164" t="s">
        <v>410</v>
      </c>
      <c r="E295" s="166" t="s">
        <v>411</v>
      </c>
      <c r="F295" s="166" t="s">
        <v>254</v>
      </c>
      <c r="G295" s="164" t="s">
        <v>119</v>
      </c>
      <c r="H295" s="167">
        <v>65000000</v>
      </c>
      <c r="I295" s="180">
        <v>41.69993879</v>
      </c>
      <c r="J295" s="180">
        <v>15.144839</v>
      </c>
      <c r="K295" s="180">
        <v>26.55509979</v>
      </c>
      <c r="L295" s="180">
        <v>2839.7654083449997</v>
      </c>
      <c r="M295" s="180">
        <v>1187.14767725</v>
      </c>
      <c r="N295" s="180">
        <v>2162.647043289</v>
      </c>
      <c r="O295" s="180">
        <v>26.55509979</v>
      </c>
      <c r="P295" s="164" t="s">
        <v>1023</v>
      </c>
      <c r="Q295" s="7" t="s">
        <v>1024</v>
      </c>
      <c r="R295" s="7" t="s">
        <v>124</v>
      </c>
      <c r="S295" s="7" t="s">
        <v>299</v>
      </c>
      <c r="T295" s="7" t="s">
        <v>182</v>
      </c>
    </row>
    <row r="296" spans="1:20" ht="24" outlineLevel="2">
      <c r="A296" s="164" t="s">
        <v>422</v>
      </c>
      <c r="B296" s="164" t="s">
        <v>120</v>
      </c>
      <c r="C296" s="165" t="s">
        <v>462</v>
      </c>
      <c r="D296" s="164" t="s">
        <v>463</v>
      </c>
      <c r="E296" s="166" t="s">
        <v>396</v>
      </c>
      <c r="F296" s="166" t="s">
        <v>254</v>
      </c>
      <c r="G296" s="164" t="s">
        <v>177</v>
      </c>
      <c r="H296" s="167">
        <v>105900000</v>
      </c>
      <c r="I296" s="180">
        <v>32.409029809</v>
      </c>
      <c r="J296" s="180">
        <v>16.93935415</v>
      </c>
      <c r="K296" s="180">
        <v>13.934359064999999</v>
      </c>
      <c r="L296" s="180">
        <v>2207.0546010479998</v>
      </c>
      <c r="M296" s="180">
        <v>1331.01043581</v>
      </c>
      <c r="N296" s="180">
        <v>1134.814053395</v>
      </c>
      <c r="O296" s="180">
        <v>8.97699373</v>
      </c>
      <c r="P296" s="164" t="s">
        <v>1023</v>
      </c>
      <c r="Q296" s="7" t="s">
        <v>1024</v>
      </c>
      <c r="R296" s="7" t="s">
        <v>124</v>
      </c>
      <c r="S296" s="7" t="s">
        <v>299</v>
      </c>
      <c r="T296" s="7" t="s">
        <v>182</v>
      </c>
    </row>
    <row r="297" spans="1:20" ht="12.75" outlineLevel="2">
      <c r="A297" s="164" t="s">
        <v>512</v>
      </c>
      <c r="B297" s="164" t="s">
        <v>120</v>
      </c>
      <c r="C297" s="165" t="s">
        <v>527</v>
      </c>
      <c r="D297" s="164" t="s">
        <v>528</v>
      </c>
      <c r="E297" s="166" t="s">
        <v>526</v>
      </c>
      <c r="F297" s="166" t="s">
        <v>254</v>
      </c>
      <c r="G297" s="164" t="s">
        <v>119</v>
      </c>
      <c r="H297" s="167">
        <v>39070000</v>
      </c>
      <c r="I297" s="180">
        <v>39.052</v>
      </c>
      <c r="J297" s="180">
        <v>7.4495425</v>
      </c>
      <c r="K297" s="180">
        <v>31.6024575</v>
      </c>
      <c r="L297" s="180">
        <v>2659.440803622</v>
      </c>
      <c r="M297" s="180">
        <v>603.12714464</v>
      </c>
      <c r="N297" s="180">
        <v>2573.703801286</v>
      </c>
      <c r="O297" s="180">
        <v>31.6024575</v>
      </c>
      <c r="P297" s="164" t="s">
        <v>1023</v>
      </c>
      <c r="Q297" s="7" t="s">
        <v>1024</v>
      </c>
      <c r="R297" s="7" t="s">
        <v>124</v>
      </c>
      <c r="S297" s="7" t="s">
        <v>136</v>
      </c>
      <c r="T297" s="7" t="s">
        <v>182</v>
      </c>
    </row>
    <row r="298" spans="1:20" ht="24" outlineLevel="2">
      <c r="A298" s="164" t="s">
        <v>604</v>
      </c>
      <c r="B298" s="164" t="s">
        <v>671</v>
      </c>
      <c r="C298" s="165">
        <v>10464</v>
      </c>
      <c r="D298" s="165" t="s">
        <v>827</v>
      </c>
      <c r="E298" s="166" t="s">
        <v>828</v>
      </c>
      <c r="F298" s="166" t="s">
        <v>829</v>
      </c>
      <c r="G298" s="165" t="s">
        <v>199</v>
      </c>
      <c r="H298" s="167">
        <v>103000000</v>
      </c>
      <c r="I298" s="180">
        <v>0.9556947389999999</v>
      </c>
      <c r="J298" s="180"/>
      <c r="K298" s="180">
        <v>1.0732520589999999</v>
      </c>
      <c r="L298" s="180">
        <v>65.082802014</v>
      </c>
      <c r="M298" s="180"/>
      <c r="N298" s="180">
        <v>87.4056362</v>
      </c>
      <c r="O298" s="180">
        <v>103</v>
      </c>
      <c r="P298" s="164" t="s">
        <v>1023</v>
      </c>
      <c r="Q298" s="7" t="s">
        <v>1024</v>
      </c>
      <c r="R298" s="7" t="s">
        <v>124</v>
      </c>
      <c r="S298" s="7" t="s">
        <v>299</v>
      </c>
      <c r="T298" s="7" t="s">
        <v>137</v>
      </c>
    </row>
    <row r="299" spans="1:20" ht="24" outlineLevel="2">
      <c r="A299" s="164" t="s">
        <v>604</v>
      </c>
      <c r="B299" s="164" t="s">
        <v>671</v>
      </c>
      <c r="C299" s="165">
        <v>10467</v>
      </c>
      <c r="D299" s="165" t="s">
        <v>840</v>
      </c>
      <c r="E299" s="166" t="s">
        <v>839</v>
      </c>
      <c r="F299" s="166" t="s">
        <v>287</v>
      </c>
      <c r="G299" s="165" t="s">
        <v>199</v>
      </c>
      <c r="H299" s="167">
        <v>4052000000</v>
      </c>
      <c r="I299" s="180">
        <v>30.816005710000002</v>
      </c>
      <c r="J299" s="180">
        <v>21.064534173000002</v>
      </c>
      <c r="K299" s="180">
        <v>13.160466822</v>
      </c>
      <c r="L299" s="180">
        <v>2098.5696760769997</v>
      </c>
      <c r="M299" s="180">
        <v>1703.240621594</v>
      </c>
      <c r="N299" s="180">
        <v>1071.788277442</v>
      </c>
      <c r="O299" s="180">
        <v>1263.01</v>
      </c>
      <c r="P299" s="164" t="s">
        <v>1023</v>
      </c>
      <c r="Q299" s="7" t="s">
        <v>1024</v>
      </c>
      <c r="R299" s="7" t="s">
        <v>124</v>
      </c>
      <c r="S299" s="7" t="s">
        <v>299</v>
      </c>
      <c r="T299" s="7" t="s">
        <v>137</v>
      </c>
    </row>
    <row r="300" spans="1:20" ht="12.75" outlineLevel="2">
      <c r="A300" s="164" t="s">
        <v>604</v>
      </c>
      <c r="B300" s="164" t="s">
        <v>120</v>
      </c>
      <c r="C300" s="165" t="s">
        <v>613</v>
      </c>
      <c r="D300" s="164" t="s">
        <v>614</v>
      </c>
      <c r="E300" s="166" t="s">
        <v>615</v>
      </c>
      <c r="F300" s="166" t="s">
        <v>616</v>
      </c>
      <c r="G300" s="164" t="s">
        <v>199</v>
      </c>
      <c r="H300" s="167">
        <v>19455000000</v>
      </c>
      <c r="I300" s="180">
        <v>180.51496256299998</v>
      </c>
      <c r="J300" s="180">
        <v>0.7349203599999999</v>
      </c>
      <c r="K300" s="180">
        <v>201.972082558</v>
      </c>
      <c r="L300" s="180">
        <v>12293.067118332001</v>
      </c>
      <c r="M300" s="180">
        <v>59.219869759999995</v>
      </c>
      <c r="N300" s="180">
        <v>16448.604246501</v>
      </c>
      <c r="O300" s="180">
        <v>19383.260749</v>
      </c>
      <c r="P300" s="164" t="s">
        <v>1023</v>
      </c>
      <c r="Q300" s="7" t="s">
        <v>1024</v>
      </c>
      <c r="R300" s="7" t="s">
        <v>124</v>
      </c>
      <c r="S300" s="7" t="s">
        <v>299</v>
      </c>
      <c r="T300" s="7" t="s">
        <v>137</v>
      </c>
    </row>
    <row r="301" spans="1:20" ht="12.75" outlineLevel="2">
      <c r="A301" s="164" t="s">
        <v>604</v>
      </c>
      <c r="B301" s="164" t="s">
        <v>120</v>
      </c>
      <c r="C301" s="165" t="s">
        <v>619</v>
      </c>
      <c r="D301" s="164" t="s">
        <v>620</v>
      </c>
      <c r="E301" s="166" t="s">
        <v>602</v>
      </c>
      <c r="F301" s="166" t="s">
        <v>603</v>
      </c>
      <c r="G301" s="164" t="s">
        <v>199</v>
      </c>
      <c r="H301" s="167">
        <v>15492000000</v>
      </c>
      <c r="I301" s="180">
        <v>143.74391159200002</v>
      </c>
      <c r="J301" s="180">
        <v>0</v>
      </c>
      <c r="K301" s="180">
        <v>161.425445569</v>
      </c>
      <c r="L301" s="180">
        <v>9788.958920441999</v>
      </c>
      <c r="M301" s="180">
        <v>0</v>
      </c>
      <c r="N301" s="180">
        <v>13146.486563152</v>
      </c>
      <c r="O301" s="180">
        <v>15492</v>
      </c>
      <c r="P301" s="164" t="s">
        <v>1023</v>
      </c>
      <c r="Q301" s="7" t="s">
        <v>1024</v>
      </c>
      <c r="R301" s="7" t="s">
        <v>124</v>
      </c>
      <c r="S301" s="7" t="s">
        <v>299</v>
      </c>
      <c r="T301" s="7" t="s">
        <v>137</v>
      </c>
    </row>
    <row r="302" spans="1:20" ht="12.75" outlineLevel="2">
      <c r="A302" s="7" t="s">
        <v>604</v>
      </c>
      <c r="B302" s="7" t="s">
        <v>120</v>
      </c>
      <c r="C302" s="8" t="s">
        <v>625</v>
      </c>
      <c r="D302" s="7" t="s">
        <v>626</v>
      </c>
      <c r="E302" s="9" t="s">
        <v>602</v>
      </c>
      <c r="F302" s="9" t="s">
        <v>623</v>
      </c>
      <c r="G302" s="7" t="s">
        <v>199</v>
      </c>
      <c r="H302" s="10">
        <v>9126000000</v>
      </c>
      <c r="I302" s="180">
        <v>84.676409579</v>
      </c>
      <c r="J302" s="180">
        <v>0</v>
      </c>
      <c r="K302" s="180">
        <v>95.092216387</v>
      </c>
      <c r="L302" s="180">
        <v>5766.46263284</v>
      </c>
      <c r="M302" s="180">
        <v>0</v>
      </c>
      <c r="N302" s="180">
        <v>7744.3090869689995</v>
      </c>
      <c r="O302" s="180">
        <v>9126</v>
      </c>
      <c r="P302" s="164" t="s">
        <v>1023</v>
      </c>
      <c r="Q302" s="7" t="s">
        <v>1024</v>
      </c>
      <c r="R302" s="7" t="s">
        <v>124</v>
      </c>
      <c r="S302" s="7" t="s">
        <v>387</v>
      </c>
      <c r="T302" s="7" t="s">
        <v>137</v>
      </c>
    </row>
    <row r="303" spans="1:20" ht="12.75" outlineLevel="2">
      <c r="A303" s="7" t="s">
        <v>642</v>
      </c>
      <c r="B303" s="7" t="s">
        <v>120</v>
      </c>
      <c r="C303" s="8">
        <v>693</v>
      </c>
      <c r="D303" s="7" t="s">
        <v>649</v>
      </c>
      <c r="E303" s="9" t="s">
        <v>650</v>
      </c>
      <c r="F303" s="9" t="s">
        <v>651</v>
      </c>
      <c r="G303" s="7" t="s">
        <v>641</v>
      </c>
      <c r="H303" s="10">
        <v>10000000</v>
      </c>
      <c r="I303" s="180">
        <v>37.735849056999996</v>
      </c>
      <c r="J303" s="180">
        <v>25.6963067</v>
      </c>
      <c r="K303" s="180">
        <v>8.879926591</v>
      </c>
      <c r="L303" s="180">
        <v>2569.810937736</v>
      </c>
      <c r="M303" s="180">
        <v>2037.26195091</v>
      </c>
      <c r="N303" s="180">
        <v>723.18112677</v>
      </c>
      <c r="O303" s="180">
        <v>2.5499597200000004</v>
      </c>
      <c r="P303" s="164" t="s">
        <v>1023</v>
      </c>
      <c r="Q303" s="7" t="s">
        <v>1024</v>
      </c>
      <c r="R303" s="7" t="s">
        <v>124</v>
      </c>
      <c r="S303" s="7" t="s">
        <v>299</v>
      </c>
      <c r="T303" s="7" t="s">
        <v>137</v>
      </c>
    </row>
    <row r="304" spans="1:20" ht="24" outlineLevel="2">
      <c r="A304" s="7" t="s">
        <v>851</v>
      </c>
      <c r="B304" s="7" t="s">
        <v>671</v>
      </c>
      <c r="C304" s="8" t="s">
        <v>852</v>
      </c>
      <c r="D304" s="8" t="s">
        <v>853</v>
      </c>
      <c r="E304" s="9" t="s">
        <v>854</v>
      </c>
      <c r="F304" s="9" t="s">
        <v>855</v>
      </c>
      <c r="G304" s="8" t="s">
        <v>119</v>
      </c>
      <c r="H304" s="10">
        <v>27500000</v>
      </c>
      <c r="I304" s="180">
        <v>27.5</v>
      </c>
      <c r="J304" s="180"/>
      <c r="K304" s="180">
        <v>27.5</v>
      </c>
      <c r="L304" s="180">
        <v>1872.749720875</v>
      </c>
      <c r="M304" s="180"/>
      <c r="N304" s="180">
        <v>2239.5997063</v>
      </c>
      <c r="O304" s="180">
        <v>27.5</v>
      </c>
      <c r="P304" s="164" t="s">
        <v>1023</v>
      </c>
      <c r="Q304" s="7" t="s">
        <v>1024</v>
      </c>
      <c r="R304" s="7" t="s">
        <v>124</v>
      </c>
      <c r="S304" s="7" t="s">
        <v>856</v>
      </c>
      <c r="T304" s="7" t="s">
        <v>137</v>
      </c>
    </row>
    <row r="305" spans="1:20" ht="24" outlineLevel="2">
      <c r="A305" s="7" t="s">
        <v>851</v>
      </c>
      <c r="B305" s="7" t="s">
        <v>671</v>
      </c>
      <c r="C305" s="8" t="s">
        <v>857</v>
      </c>
      <c r="D305" s="8" t="s">
        <v>858</v>
      </c>
      <c r="E305" s="9" t="s">
        <v>854</v>
      </c>
      <c r="F305" s="9" t="s">
        <v>855</v>
      </c>
      <c r="G305" s="8" t="s">
        <v>119</v>
      </c>
      <c r="H305" s="10">
        <v>17500000</v>
      </c>
      <c r="I305" s="180">
        <v>17.5</v>
      </c>
      <c r="J305" s="180"/>
      <c r="K305" s="180">
        <v>17.5</v>
      </c>
      <c r="L305" s="180">
        <v>1191.749822375</v>
      </c>
      <c r="M305" s="180"/>
      <c r="N305" s="180">
        <v>1425.1998130999998</v>
      </c>
      <c r="O305" s="180">
        <v>17.5</v>
      </c>
      <c r="P305" s="164" t="s">
        <v>1023</v>
      </c>
      <c r="Q305" s="7" t="s">
        <v>1024</v>
      </c>
      <c r="R305" s="7" t="s">
        <v>124</v>
      </c>
      <c r="S305" s="7" t="s">
        <v>856</v>
      </c>
      <c r="T305" s="7" t="s">
        <v>137</v>
      </c>
    </row>
    <row r="306" spans="1:20" ht="24" outlineLevel="2">
      <c r="A306" s="7" t="s">
        <v>585</v>
      </c>
      <c r="B306" s="7" t="s">
        <v>120</v>
      </c>
      <c r="C306" s="8" t="s">
        <v>582</v>
      </c>
      <c r="D306" s="7" t="s">
        <v>583</v>
      </c>
      <c r="E306" s="9" t="s">
        <v>584</v>
      </c>
      <c r="F306" s="9" t="s">
        <v>287</v>
      </c>
      <c r="G306" s="7" t="s">
        <v>119</v>
      </c>
      <c r="H306" s="10">
        <v>10000000</v>
      </c>
      <c r="I306" s="180">
        <v>10</v>
      </c>
      <c r="J306" s="180">
        <v>4.860295</v>
      </c>
      <c r="K306" s="180">
        <v>5.139705</v>
      </c>
      <c r="L306" s="180">
        <v>680.9998985</v>
      </c>
      <c r="M306" s="180">
        <v>374.62674104</v>
      </c>
      <c r="N306" s="180">
        <v>418.57752030800003</v>
      </c>
      <c r="O306" s="180">
        <v>5.139705</v>
      </c>
      <c r="P306" s="164" t="s">
        <v>1023</v>
      </c>
      <c r="Q306" s="7" t="s">
        <v>1024</v>
      </c>
      <c r="R306" s="7" t="s">
        <v>124</v>
      </c>
      <c r="S306" s="7" t="s">
        <v>136</v>
      </c>
      <c r="T306" s="7" t="s">
        <v>182</v>
      </c>
    </row>
    <row r="307" spans="1:20" ht="12.75" outlineLevel="2">
      <c r="A307" s="7" t="s">
        <v>585</v>
      </c>
      <c r="B307" s="7" t="s">
        <v>120</v>
      </c>
      <c r="C307" s="8" t="s">
        <v>592</v>
      </c>
      <c r="D307" s="7" t="s">
        <v>593</v>
      </c>
      <c r="E307" s="9" t="s">
        <v>594</v>
      </c>
      <c r="F307" s="9" t="s">
        <v>135</v>
      </c>
      <c r="G307" s="7" t="s">
        <v>119</v>
      </c>
      <c r="H307" s="10">
        <v>15000000</v>
      </c>
      <c r="I307" s="180">
        <v>8.347081769999999</v>
      </c>
      <c r="J307" s="180">
        <v>4.66263637</v>
      </c>
      <c r="K307" s="180">
        <v>3.6844454</v>
      </c>
      <c r="L307" s="180">
        <v>568.4361838140001</v>
      </c>
      <c r="M307" s="180">
        <v>370.06669275999997</v>
      </c>
      <c r="N307" s="180">
        <v>300.061194026</v>
      </c>
      <c r="O307" s="180">
        <v>3.6844454</v>
      </c>
      <c r="P307" s="164" t="s">
        <v>1023</v>
      </c>
      <c r="Q307" s="7" t="s">
        <v>1024</v>
      </c>
      <c r="R307" s="7" t="s">
        <v>124</v>
      </c>
      <c r="S307" s="7" t="s">
        <v>299</v>
      </c>
      <c r="T307" s="7" t="s">
        <v>182</v>
      </c>
    </row>
    <row r="308" spans="1:20" ht="12.75" outlineLevel="2">
      <c r="A308" s="7" t="s">
        <v>658</v>
      </c>
      <c r="B308" s="7" t="s">
        <v>120</v>
      </c>
      <c r="C308" s="8" t="s">
        <v>659</v>
      </c>
      <c r="D308" s="7" t="s">
        <v>660</v>
      </c>
      <c r="E308" s="9" t="s">
        <v>661</v>
      </c>
      <c r="F308" s="9" t="s">
        <v>156</v>
      </c>
      <c r="G308" s="7" t="s">
        <v>655</v>
      </c>
      <c r="H308" s="10">
        <v>93750000</v>
      </c>
      <c r="I308" s="180">
        <v>11.781274653999999</v>
      </c>
      <c r="J308" s="180">
        <v>0</v>
      </c>
      <c r="K308" s="180">
        <v>11.779861391</v>
      </c>
      <c r="L308" s="180">
        <v>802.304684351</v>
      </c>
      <c r="M308" s="180">
        <v>0</v>
      </c>
      <c r="N308" s="180">
        <v>959.3517858719999</v>
      </c>
      <c r="O308" s="180">
        <v>44.17801335</v>
      </c>
      <c r="P308" s="164" t="s">
        <v>1023</v>
      </c>
      <c r="Q308" s="7" t="s">
        <v>1024</v>
      </c>
      <c r="R308" s="7" t="s">
        <v>124</v>
      </c>
      <c r="S308" s="7" t="s">
        <v>299</v>
      </c>
      <c r="T308" s="7" t="s">
        <v>137</v>
      </c>
    </row>
    <row r="309" spans="1:20" ht="12.75" outlineLevel="1">
      <c r="A309" s="7"/>
      <c r="B309" s="7"/>
      <c r="C309" s="8"/>
      <c r="D309" s="7"/>
      <c r="E309" s="9"/>
      <c r="F309" s="9"/>
      <c r="G309" s="7"/>
      <c r="H309" s="10"/>
      <c r="I309" s="180"/>
      <c r="J309" s="180">
        <f>SUBTOTAL(9,J279:J308)</f>
        <v>300.56439605</v>
      </c>
      <c r="K309" s="180"/>
      <c r="L309" s="180"/>
      <c r="M309" s="180">
        <f>SUBTOTAL(9,M279:M308)</f>
        <v>23705.984436329996</v>
      </c>
      <c r="N309" s="180"/>
      <c r="O309" s="180"/>
      <c r="P309" s="164"/>
      <c r="Q309" s="7"/>
      <c r="R309" s="381" t="s">
        <v>1211</v>
      </c>
      <c r="S309" s="7"/>
      <c r="T309" s="7"/>
    </row>
    <row r="310" spans="1:20" ht="24" outlineLevel="2">
      <c r="A310" s="7" t="s">
        <v>397</v>
      </c>
      <c r="B310" s="7" t="s">
        <v>120</v>
      </c>
      <c r="C310" s="8" t="s">
        <v>402</v>
      </c>
      <c r="D310" s="7" t="s">
        <v>403</v>
      </c>
      <c r="E310" s="9" t="s">
        <v>404</v>
      </c>
      <c r="F310" s="9" t="s">
        <v>123</v>
      </c>
      <c r="G310" s="7" t="s">
        <v>199</v>
      </c>
      <c r="H310" s="10">
        <v>12107500000</v>
      </c>
      <c r="I310" s="180">
        <v>28.736025881</v>
      </c>
      <c r="J310" s="180">
        <v>20.37969472</v>
      </c>
      <c r="K310" s="180">
        <v>1.105805763</v>
      </c>
      <c r="L310" s="180">
        <v>1956.923070853</v>
      </c>
      <c r="M310" s="180">
        <v>1595.88009102</v>
      </c>
      <c r="N310" s="180">
        <v>90.056809531</v>
      </c>
      <c r="O310" s="180">
        <v>106.124179</v>
      </c>
      <c r="P310" s="164" t="s">
        <v>1023</v>
      </c>
      <c r="Q310" s="7" t="s">
        <v>1024</v>
      </c>
      <c r="R310" s="7" t="s">
        <v>405</v>
      </c>
      <c r="S310" s="7" t="s">
        <v>340</v>
      </c>
      <c r="T310" s="7" t="s">
        <v>182</v>
      </c>
    </row>
    <row r="311" spans="1:20" ht="12.75" outlineLevel="2">
      <c r="A311" s="7" t="s">
        <v>422</v>
      </c>
      <c r="B311" s="7" t="s">
        <v>120</v>
      </c>
      <c r="C311" s="8" t="s">
        <v>467</v>
      </c>
      <c r="D311" s="7" t="s">
        <v>468</v>
      </c>
      <c r="E311" s="9" t="s">
        <v>469</v>
      </c>
      <c r="F311" s="9" t="s">
        <v>123</v>
      </c>
      <c r="G311" s="7" t="s">
        <v>177</v>
      </c>
      <c r="H311" s="10">
        <v>41000000</v>
      </c>
      <c r="I311" s="180">
        <v>8.89324695</v>
      </c>
      <c r="J311" s="180">
        <v>5.39853924</v>
      </c>
      <c r="K311" s="180">
        <v>3.019543973</v>
      </c>
      <c r="L311" s="180">
        <v>605.6300269960001</v>
      </c>
      <c r="M311" s="180">
        <v>423.46132804</v>
      </c>
      <c r="N311" s="180">
        <v>245.911628898</v>
      </c>
      <c r="O311" s="180">
        <v>1.94529416</v>
      </c>
      <c r="P311" s="164" t="s">
        <v>1023</v>
      </c>
      <c r="Q311" s="7" t="s">
        <v>1024</v>
      </c>
      <c r="R311" s="7" t="s">
        <v>405</v>
      </c>
      <c r="S311" s="7" t="s">
        <v>387</v>
      </c>
      <c r="T311" s="7" t="s">
        <v>182</v>
      </c>
    </row>
    <row r="312" spans="1:20" ht="12.75" outlineLevel="2">
      <c r="A312" s="7" t="s">
        <v>422</v>
      </c>
      <c r="B312" s="7" t="s">
        <v>120</v>
      </c>
      <c r="C312" s="8" t="s">
        <v>495</v>
      </c>
      <c r="D312" s="7" t="s">
        <v>496</v>
      </c>
      <c r="E312" s="9" t="s">
        <v>325</v>
      </c>
      <c r="F312" s="9" t="s">
        <v>497</v>
      </c>
      <c r="G312" s="7" t="s">
        <v>177</v>
      </c>
      <c r="H312" s="10">
        <v>100100000</v>
      </c>
      <c r="I312" s="180">
        <v>159.245130475</v>
      </c>
      <c r="J312" s="180">
        <v>1.82209548</v>
      </c>
      <c r="K312" s="180">
        <v>150.158434611</v>
      </c>
      <c r="L312" s="180">
        <v>10844.591769007</v>
      </c>
      <c r="M312" s="180">
        <v>143.37364566</v>
      </c>
      <c r="N312" s="180">
        <v>12228.901311062</v>
      </c>
      <c r="O312" s="180">
        <v>96.73723203</v>
      </c>
      <c r="P312" s="164" t="s">
        <v>1023</v>
      </c>
      <c r="Q312" s="7" t="s">
        <v>1024</v>
      </c>
      <c r="R312" s="7" t="s">
        <v>405</v>
      </c>
      <c r="S312" s="7" t="s">
        <v>181</v>
      </c>
      <c r="T312" s="7" t="s">
        <v>182</v>
      </c>
    </row>
    <row r="313" spans="1:20" ht="24" outlineLevel="2">
      <c r="A313" s="7" t="s">
        <v>422</v>
      </c>
      <c r="B313" s="7" t="s">
        <v>120</v>
      </c>
      <c r="C313" s="8" t="s">
        <v>501</v>
      </c>
      <c r="D313" s="7" t="s">
        <v>502</v>
      </c>
      <c r="E313" s="9" t="s">
        <v>417</v>
      </c>
      <c r="F313" s="9" t="s">
        <v>503</v>
      </c>
      <c r="G313" s="7" t="s">
        <v>177</v>
      </c>
      <c r="H313" s="10">
        <v>23400000</v>
      </c>
      <c r="I313" s="180"/>
      <c r="J313" s="180">
        <v>1.615</v>
      </c>
      <c r="K313" s="180">
        <v>34.712145371</v>
      </c>
      <c r="L313" s="180"/>
      <c r="M313" s="180">
        <v>128.39934655</v>
      </c>
      <c r="N313" s="180">
        <v>2826.956748283</v>
      </c>
      <c r="O313" s="180">
        <v>22.36275884</v>
      </c>
      <c r="P313" s="164" t="s">
        <v>1023</v>
      </c>
      <c r="Q313" s="7" t="s">
        <v>1024</v>
      </c>
      <c r="R313" s="7" t="s">
        <v>405</v>
      </c>
      <c r="S313" s="7" t="s">
        <v>181</v>
      </c>
      <c r="T313" s="7" t="s">
        <v>182</v>
      </c>
    </row>
    <row r="314" spans="1:20" ht="24" outlineLevel="2">
      <c r="A314" s="7" t="s">
        <v>604</v>
      </c>
      <c r="B314" s="7" t="s">
        <v>671</v>
      </c>
      <c r="C314" s="8">
        <v>10459</v>
      </c>
      <c r="D314" s="8" t="s">
        <v>832</v>
      </c>
      <c r="E314" s="9" t="s">
        <v>831</v>
      </c>
      <c r="F314" s="9" t="s">
        <v>123</v>
      </c>
      <c r="G314" s="8" t="s">
        <v>199</v>
      </c>
      <c r="H314" s="10">
        <v>5165000000</v>
      </c>
      <c r="I314" s="180">
        <v>45.956854770999996</v>
      </c>
      <c r="J314" s="180">
        <v>29.79447713</v>
      </c>
      <c r="K314" s="180">
        <v>21.309054929000002</v>
      </c>
      <c r="L314" s="180">
        <v>3129.6613434640003</v>
      </c>
      <c r="M314" s="180">
        <v>2413.468259028</v>
      </c>
      <c r="N314" s="180">
        <v>1735.4092057990001</v>
      </c>
      <c r="O314" s="180">
        <v>2045.03</v>
      </c>
      <c r="P314" s="164" t="s">
        <v>1023</v>
      </c>
      <c r="Q314" s="7" t="s">
        <v>1024</v>
      </c>
      <c r="R314" s="7" t="s">
        <v>405</v>
      </c>
      <c r="S314" s="7" t="s">
        <v>340</v>
      </c>
      <c r="T314" s="7" t="s">
        <v>137</v>
      </c>
    </row>
    <row r="315" spans="1:20" ht="24" outlineLevel="2">
      <c r="A315" s="7" t="s">
        <v>604</v>
      </c>
      <c r="B315" s="7" t="s">
        <v>671</v>
      </c>
      <c r="C315" s="8">
        <v>10469</v>
      </c>
      <c r="D315" s="8" t="s">
        <v>843</v>
      </c>
      <c r="E315" s="9" t="s">
        <v>844</v>
      </c>
      <c r="F315" s="9" t="s">
        <v>282</v>
      </c>
      <c r="G315" s="8" t="s">
        <v>199</v>
      </c>
      <c r="H315" s="10">
        <v>4442000000</v>
      </c>
      <c r="I315" s="180"/>
      <c r="J315" s="180"/>
      <c r="K315" s="180">
        <v>46.285297523000004</v>
      </c>
      <c r="L315" s="180"/>
      <c r="M315" s="180"/>
      <c r="N315" s="180">
        <v>3769.47413591</v>
      </c>
      <c r="O315" s="180">
        <v>4442</v>
      </c>
      <c r="P315" s="164" t="s">
        <v>1023</v>
      </c>
      <c r="Q315" s="7" t="s">
        <v>1024</v>
      </c>
      <c r="R315" s="7" t="s">
        <v>405</v>
      </c>
      <c r="S315" s="7" t="s">
        <v>340</v>
      </c>
      <c r="T315" s="7" t="s">
        <v>137</v>
      </c>
    </row>
    <row r="316" spans="1:20" ht="24" outlineLevel="2">
      <c r="A316" s="7" t="s">
        <v>604</v>
      </c>
      <c r="B316" s="7" t="s">
        <v>120</v>
      </c>
      <c r="C316" s="8" t="s">
        <v>608</v>
      </c>
      <c r="D316" s="7" t="s">
        <v>609</v>
      </c>
      <c r="E316" s="9" t="s">
        <v>610</v>
      </c>
      <c r="F316" s="9" t="s">
        <v>254</v>
      </c>
      <c r="G316" s="7" t="s">
        <v>199</v>
      </c>
      <c r="H316" s="10">
        <v>12523000000</v>
      </c>
      <c r="I316" s="180">
        <v>88.47703319200001</v>
      </c>
      <c r="J316" s="180">
        <v>32.074558780000004</v>
      </c>
      <c r="K316" s="180">
        <v>66.184644989</v>
      </c>
      <c r="L316" s="180">
        <v>6025.285062315</v>
      </c>
      <c r="M316" s="180">
        <v>2520.88609822</v>
      </c>
      <c r="N316" s="180">
        <v>5390.076781085</v>
      </c>
      <c r="O316" s="180">
        <v>6351.740375</v>
      </c>
      <c r="P316" s="164" t="s">
        <v>1023</v>
      </c>
      <c r="Q316" s="7" t="s">
        <v>1024</v>
      </c>
      <c r="R316" s="7" t="s">
        <v>405</v>
      </c>
      <c r="S316" s="21" t="s">
        <v>1179</v>
      </c>
      <c r="T316" s="7" t="s">
        <v>137</v>
      </c>
    </row>
    <row r="317" spans="1:20" ht="24" outlineLevel="2">
      <c r="A317" s="21" t="s">
        <v>903</v>
      </c>
      <c r="B317" s="21" t="s">
        <v>671</v>
      </c>
      <c r="C317" s="377">
        <v>47827</v>
      </c>
      <c r="D317" s="377" t="s">
        <v>1180</v>
      </c>
      <c r="E317" s="378" t="s">
        <v>1181</v>
      </c>
      <c r="F317" s="378" t="s">
        <v>1182</v>
      </c>
      <c r="G317" s="377" t="s">
        <v>119</v>
      </c>
      <c r="H317" s="379">
        <v>1529000</v>
      </c>
      <c r="I317" s="180">
        <v>1.529</v>
      </c>
      <c r="J317" s="180"/>
      <c r="K317" s="180">
        <v>1.529</v>
      </c>
      <c r="L317" s="180">
        <v>104.12488471</v>
      </c>
      <c r="M317" s="180"/>
      <c r="N317" s="180">
        <v>124.52174471</v>
      </c>
      <c r="O317" s="180">
        <v>1.529</v>
      </c>
      <c r="P317" s="164" t="s">
        <v>1023</v>
      </c>
      <c r="Q317" s="21" t="s">
        <v>1024</v>
      </c>
      <c r="R317" s="21" t="s">
        <v>405</v>
      </c>
      <c r="S317" s="21" t="s">
        <v>1179</v>
      </c>
      <c r="T317" s="21" t="s">
        <v>182</v>
      </c>
    </row>
    <row r="318" spans="1:20" ht="12.75" outlineLevel="1">
      <c r="A318" s="21"/>
      <c r="B318" s="21"/>
      <c r="C318" s="377"/>
      <c r="D318" s="377"/>
      <c r="E318" s="378"/>
      <c r="F318" s="378"/>
      <c r="G318" s="377"/>
      <c r="H318" s="379"/>
      <c r="I318" s="180"/>
      <c r="J318" s="180">
        <f>SUBTOTAL(9,J310:J317)</f>
        <v>91.08436535000001</v>
      </c>
      <c r="K318" s="180"/>
      <c r="L318" s="180"/>
      <c r="M318" s="180">
        <f>SUBTOTAL(9,M310:M317)</f>
        <v>7225.468768518</v>
      </c>
      <c r="N318" s="180"/>
      <c r="O318" s="180"/>
      <c r="P318" s="164"/>
      <c r="Q318" s="21"/>
      <c r="R318" s="383" t="s">
        <v>1212</v>
      </c>
      <c r="S318" s="21"/>
      <c r="T318" s="21"/>
    </row>
    <row r="319" spans="1:20" ht="24.75" outlineLevel="2">
      <c r="A319" s="7" t="s">
        <v>689</v>
      </c>
      <c r="B319" s="7" t="s">
        <v>671</v>
      </c>
      <c r="C319" s="8">
        <v>10031</v>
      </c>
      <c r="D319" s="8" t="s">
        <v>703</v>
      </c>
      <c r="E319" s="9" t="s">
        <v>704</v>
      </c>
      <c r="F319" s="9" t="s">
        <v>705</v>
      </c>
      <c r="G319" s="8" t="s">
        <v>690</v>
      </c>
      <c r="H319" s="10">
        <v>6700000</v>
      </c>
      <c r="I319" s="180"/>
      <c r="J319" s="180"/>
      <c r="K319" s="180">
        <v>5.808157427</v>
      </c>
      <c r="L319" s="180"/>
      <c r="M319" s="180"/>
      <c r="N319" s="180">
        <v>473.01627883</v>
      </c>
      <c r="O319" s="180">
        <v>6.7</v>
      </c>
      <c r="P319" s="164" t="s">
        <v>1023</v>
      </c>
      <c r="Q319" s="7" t="s">
        <v>1024</v>
      </c>
      <c r="R319" s="28" t="s">
        <v>740</v>
      </c>
      <c r="S319" s="29" t="s">
        <v>740</v>
      </c>
      <c r="T319" s="7" t="s">
        <v>137</v>
      </c>
    </row>
    <row r="320" spans="1:20" ht="24" outlineLevel="2">
      <c r="A320" s="7" t="s">
        <v>160</v>
      </c>
      <c r="B320" s="7" t="s">
        <v>671</v>
      </c>
      <c r="C320" s="8" t="s">
        <v>737</v>
      </c>
      <c r="D320" s="8" t="s">
        <v>738</v>
      </c>
      <c r="E320" s="9" t="s">
        <v>739</v>
      </c>
      <c r="F320" s="9" t="s">
        <v>1167</v>
      </c>
      <c r="G320" s="8" t="s">
        <v>147</v>
      </c>
      <c r="H320" s="10">
        <v>2000000</v>
      </c>
      <c r="I320" s="180">
        <v>3.1427999840000003</v>
      </c>
      <c r="J320" s="180"/>
      <c r="K320" s="180">
        <v>2.8245999950000003</v>
      </c>
      <c r="L320" s="180">
        <v>214.02464703200002</v>
      </c>
      <c r="M320" s="180"/>
      <c r="N320" s="180">
        <v>230.035393424</v>
      </c>
      <c r="O320" s="180">
        <v>2</v>
      </c>
      <c r="P320" s="164" t="s">
        <v>1023</v>
      </c>
      <c r="Q320" s="7" t="s">
        <v>1024</v>
      </c>
      <c r="R320" s="7" t="s">
        <v>740</v>
      </c>
      <c r="S320" s="7" t="s">
        <v>740</v>
      </c>
      <c r="T320" s="7" t="s">
        <v>137</v>
      </c>
    </row>
    <row r="321" spans="1:20" ht="24" outlineLevel="2">
      <c r="A321" s="7" t="s">
        <v>994</v>
      </c>
      <c r="B321" s="7" t="s">
        <v>671</v>
      </c>
      <c r="C321" s="8" t="s">
        <v>1000</v>
      </c>
      <c r="D321" s="8" t="s">
        <v>1001</v>
      </c>
      <c r="E321" s="9" t="s">
        <v>997</v>
      </c>
      <c r="F321" s="9" t="s">
        <v>123</v>
      </c>
      <c r="G321" s="8" t="s">
        <v>119</v>
      </c>
      <c r="H321" s="10">
        <v>12000000</v>
      </c>
      <c r="I321" s="180">
        <v>7.925</v>
      </c>
      <c r="J321" s="180">
        <v>1.736</v>
      </c>
      <c r="K321" s="180">
        <v>6.189</v>
      </c>
      <c r="L321" s="180">
        <v>539.692419561</v>
      </c>
      <c r="M321" s="180">
        <v>139.69981832300002</v>
      </c>
      <c r="N321" s="180">
        <v>504.032093901</v>
      </c>
      <c r="O321" s="180">
        <v>6.189</v>
      </c>
      <c r="P321" s="164" t="s">
        <v>1023</v>
      </c>
      <c r="Q321" s="7" t="s">
        <v>1024</v>
      </c>
      <c r="R321" s="7" t="s">
        <v>740</v>
      </c>
      <c r="S321" s="7" t="s">
        <v>740</v>
      </c>
      <c r="T321" s="7" t="s">
        <v>182</v>
      </c>
    </row>
    <row r="322" spans="1:20" ht="12.75" outlineLevel="1">
      <c r="A322" s="7"/>
      <c r="B322" s="7"/>
      <c r="C322" s="8"/>
      <c r="D322" s="8"/>
      <c r="E322" s="9"/>
      <c r="F322" s="9"/>
      <c r="G322" s="8"/>
      <c r="H322" s="10"/>
      <c r="I322" s="384"/>
      <c r="J322" s="384">
        <f>SUBTOTAL(9,J319:J321)</f>
        <v>1.736</v>
      </c>
      <c r="K322" s="384"/>
      <c r="L322" s="384"/>
      <c r="M322" s="384">
        <f>SUBTOTAL(9,M319:M321)</f>
        <v>139.69981832300002</v>
      </c>
      <c r="N322" s="384"/>
      <c r="O322" s="384"/>
      <c r="P322" s="385"/>
      <c r="Q322" s="7"/>
      <c r="R322" s="381" t="s">
        <v>1147</v>
      </c>
      <c r="S322" s="7"/>
      <c r="T322" s="7"/>
    </row>
    <row r="323" spans="1:20" ht="12.75">
      <c r="A323" s="7"/>
      <c r="B323" s="7"/>
      <c r="C323" s="8"/>
      <c r="D323" s="8"/>
      <c r="E323" s="9"/>
      <c r="F323" s="9"/>
      <c r="G323" s="8"/>
      <c r="H323" s="10"/>
      <c r="I323" s="384"/>
      <c r="J323" s="384">
        <f>SUBTOTAL(9,J2:J321)</f>
        <v>4663.442292108265</v>
      </c>
      <c r="K323" s="384"/>
      <c r="L323" s="384"/>
      <c r="M323" s="384">
        <f>SUBTOTAL(9,M2:M321)</f>
        <v>371980.8160527807</v>
      </c>
      <c r="N323" s="384"/>
      <c r="O323" s="384"/>
      <c r="P323" s="385"/>
      <c r="Q323" s="7"/>
      <c r="R323" s="381" t="s">
        <v>1030</v>
      </c>
      <c r="S323" s="7"/>
      <c r="T323" s="7"/>
    </row>
  </sheetData>
  <sheetProtection/>
  <conditionalFormatting sqref="N1:O1 L1 I1:J1">
    <cfRule type="cellIs" priority="1" dxfId="0" operator="lessThan" stopIfTrue="1">
      <formula>0</formula>
    </cfRule>
  </conditionalFormatting>
  <printOptions/>
  <pageMargins left="0.2" right="0.2" top="0.3" bottom="0.3" header="0.17" footer="0.17"/>
  <pageSetup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D28">
      <selection activeCell="L34" sqref="L34"/>
    </sheetView>
  </sheetViews>
  <sheetFormatPr defaultColWidth="9.140625" defaultRowHeight="12.75"/>
  <cols>
    <col min="3" max="3" width="16.00390625" style="0" customWidth="1"/>
    <col min="5" max="5" width="13.421875" style="0" bestFit="1" customWidth="1"/>
    <col min="6" max="6" width="13.8515625" style="396" bestFit="1" customWidth="1"/>
    <col min="7" max="7" width="9.28125" style="0" bestFit="1" customWidth="1"/>
    <col min="8" max="8" width="9.28125" style="0" customWidth="1"/>
    <col min="9" max="9" width="9.28125" style="404" customWidth="1"/>
    <col min="10" max="10" width="9.140625" style="404" customWidth="1"/>
    <col min="11" max="11" width="9.7109375" style="404" customWidth="1"/>
    <col min="12" max="12" width="9.28125" style="404" bestFit="1" customWidth="1"/>
    <col min="13" max="13" width="9.28125" style="0" bestFit="1" customWidth="1"/>
  </cols>
  <sheetData>
    <row r="1" spans="1:13" ht="76.5">
      <c r="A1" s="11" t="s">
        <v>1002</v>
      </c>
      <c r="B1" s="11" t="s">
        <v>1003</v>
      </c>
      <c r="C1" s="11" t="s">
        <v>1004</v>
      </c>
      <c r="D1" s="12" t="s">
        <v>1005</v>
      </c>
      <c r="E1" s="14" t="s">
        <v>1078</v>
      </c>
      <c r="F1" s="395" t="s">
        <v>1264</v>
      </c>
      <c r="G1" s="178"/>
      <c r="H1" s="178"/>
      <c r="I1" s="152" t="s">
        <v>1002</v>
      </c>
      <c r="J1" s="152" t="s">
        <v>1003</v>
      </c>
      <c r="K1" s="152" t="s">
        <v>1004</v>
      </c>
      <c r="L1" s="155" t="s">
        <v>1078</v>
      </c>
      <c r="M1" s="178"/>
    </row>
    <row r="2" spans="1:14" ht="60">
      <c r="A2" s="294" t="s">
        <v>180</v>
      </c>
      <c r="B2" s="294" t="s">
        <v>120</v>
      </c>
      <c r="C2" s="295" t="s">
        <v>198</v>
      </c>
      <c r="D2" s="294" t="s">
        <v>200</v>
      </c>
      <c r="E2" s="297">
        <v>18592824.53</v>
      </c>
      <c r="F2" s="397">
        <f>E2/1000000</f>
        <v>18.59282453</v>
      </c>
      <c r="G2" s="394" t="str">
        <f>IF(K2=C2,"OK","NO")</f>
        <v>OK</v>
      </c>
      <c r="H2" s="394">
        <f>F2-L2</f>
        <v>0</v>
      </c>
      <c r="I2" s="399" t="s">
        <v>180</v>
      </c>
      <c r="J2" s="399" t="s">
        <v>120</v>
      </c>
      <c r="K2" s="400" t="s">
        <v>198</v>
      </c>
      <c r="L2" s="401">
        <v>18.59282453</v>
      </c>
      <c r="M2" s="394"/>
      <c r="N2" s="48"/>
    </row>
    <row r="3" spans="1:14" ht="60">
      <c r="A3" s="294" t="s">
        <v>180</v>
      </c>
      <c r="B3" s="294" t="s">
        <v>120</v>
      </c>
      <c r="C3" s="295" t="s">
        <v>202</v>
      </c>
      <c r="D3" s="294" t="s">
        <v>203</v>
      </c>
      <c r="E3" s="297">
        <v>19391471.63</v>
      </c>
      <c r="F3" s="397">
        <f aca="true" t="shared" si="0" ref="F3:F31">E3/1000000</f>
        <v>19.391471629999998</v>
      </c>
      <c r="G3" s="394" t="str">
        <f aca="true" t="shared" si="1" ref="G3:G30">IF(K3=C3,"OK","NO")</f>
        <v>OK</v>
      </c>
      <c r="H3" s="394">
        <f aca="true" t="shared" si="2" ref="H3:H30">F3-L3</f>
        <v>0</v>
      </c>
      <c r="I3" s="399" t="s">
        <v>180</v>
      </c>
      <c r="J3" s="399" t="s">
        <v>120</v>
      </c>
      <c r="K3" s="400" t="s">
        <v>202</v>
      </c>
      <c r="L3" s="401">
        <v>19.391471629999998</v>
      </c>
      <c r="M3" s="394"/>
      <c r="N3" s="48"/>
    </row>
    <row r="4" spans="1:14" ht="60">
      <c r="A4" s="294" t="s">
        <v>180</v>
      </c>
      <c r="B4" s="294" t="s">
        <v>120</v>
      </c>
      <c r="C4" s="295" t="s">
        <v>217</v>
      </c>
      <c r="D4" s="294" t="s">
        <v>218</v>
      </c>
      <c r="E4" s="297">
        <v>41717567.46</v>
      </c>
      <c r="F4" s="397">
        <f t="shared" si="0"/>
        <v>41.71756746</v>
      </c>
      <c r="G4" s="394" t="str">
        <f t="shared" si="1"/>
        <v>OK</v>
      </c>
      <c r="H4" s="394">
        <f t="shared" si="2"/>
        <v>0</v>
      </c>
      <c r="I4" s="399" t="s">
        <v>180</v>
      </c>
      <c r="J4" s="399" t="s">
        <v>120</v>
      </c>
      <c r="K4" s="400" t="s">
        <v>217</v>
      </c>
      <c r="L4" s="401">
        <v>41.71756746</v>
      </c>
      <c r="M4" s="394"/>
      <c r="N4" s="48"/>
    </row>
    <row r="5" spans="1:14" ht="60">
      <c r="A5" s="294" t="s">
        <v>180</v>
      </c>
      <c r="B5" s="294" t="s">
        <v>120</v>
      </c>
      <c r="C5" s="295" t="s">
        <v>229</v>
      </c>
      <c r="D5" s="294" t="s">
        <v>230</v>
      </c>
      <c r="E5" s="297">
        <v>16003113.52</v>
      </c>
      <c r="F5" s="397">
        <f t="shared" si="0"/>
        <v>16.00311352</v>
      </c>
      <c r="G5" s="394" t="str">
        <f t="shared" si="1"/>
        <v>OK</v>
      </c>
      <c r="H5" s="394">
        <f t="shared" si="2"/>
        <v>0</v>
      </c>
      <c r="I5" s="399" t="s">
        <v>180</v>
      </c>
      <c r="J5" s="399" t="s">
        <v>120</v>
      </c>
      <c r="K5" s="400" t="s">
        <v>229</v>
      </c>
      <c r="L5" s="401">
        <v>16.00311352</v>
      </c>
      <c r="M5" s="394"/>
      <c r="N5" s="48"/>
    </row>
    <row r="6" spans="1:14" ht="60">
      <c r="A6" s="294" t="s">
        <v>180</v>
      </c>
      <c r="B6" s="294" t="s">
        <v>120</v>
      </c>
      <c r="C6" s="295" t="s">
        <v>251</v>
      </c>
      <c r="D6" s="294" t="s">
        <v>252</v>
      </c>
      <c r="E6" s="297">
        <v>48130992.97</v>
      </c>
      <c r="F6" s="397">
        <f t="shared" si="0"/>
        <v>48.13099297</v>
      </c>
      <c r="G6" s="394" t="str">
        <f t="shared" si="1"/>
        <v>OK</v>
      </c>
      <c r="H6" s="394">
        <f t="shared" si="2"/>
        <v>0</v>
      </c>
      <c r="I6" s="399" t="s">
        <v>180</v>
      </c>
      <c r="J6" s="399" t="s">
        <v>120</v>
      </c>
      <c r="K6" s="400" t="s">
        <v>251</v>
      </c>
      <c r="L6" s="401">
        <v>48.13099297</v>
      </c>
      <c r="M6" s="394"/>
      <c r="N6" s="48"/>
    </row>
    <row r="7" spans="1:14" ht="60">
      <c r="A7" s="294" t="s">
        <v>180</v>
      </c>
      <c r="B7" s="294" t="s">
        <v>120</v>
      </c>
      <c r="C7" s="295" t="s">
        <v>256</v>
      </c>
      <c r="D7" s="294" t="s">
        <v>257</v>
      </c>
      <c r="E7" s="297">
        <v>236607.56</v>
      </c>
      <c r="F7" s="397">
        <f t="shared" si="0"/>
        <v>0.23660756</v>
      </c>
      <c r="G7" s="394" t="str">
        <f t="shared" si="1"/>
        <v>OK</v>
      </c>
      <c r="H7" s="394">
        <f t="shared" si="2"/>
        <v>0</v>
      </c>
      <c r="I7" s="399" t="s">
        <v>180</v>
      </c>
      <c r="J7" s="399" t="s">
        <v>120</v>
      </c>
      <c r="K7" s="400" t="s">
        <v>256</v>
      </c>
      <c r="L7" s="401">
        <v>0.23660756</v>
      </c>
      <c r="M7" s="394"/>
      <c r="N7" s="48"/>
    </row>
    <row r="8" spans="1:14" ht="60">
      <c r="A8" s="294" t="s">
        <v>180</v>
      </c>
      <c r="B8" s="294" t="s">
        <v>120</v>
      </c>
      <c r="C8" s="295" t="s">
        <v>296</v>
      </c>
      <c r="D8" s="294" t="s">
        <v>297</v>
      </c>
      <c r="E8" s="297">
        <v>22367.76</v>
      </c>
      <c r="F8" s="397">
        <f t="shared" si="0"/>
        <v>0.022367759999999997</v>
      </c>
      <c r="G8" s="394" t="str">
        <f t="shared" si="1"/>
        <v>OK</v>
      </c>
      <c r="H8" s="394">
        <f t="shared" si="2"/>
        <v>0</v>
      </c>
      <c r="I8" s="399" t="s">
        <v>180</v>
      </c>
      <c r="J8" s="399" t="s">
        <v>120</v>
      </c>
      <c r="K8" s="400" t="s">
        <v>296</v>
      </c>
      <c r="L8" s="401">
        <v>0.022367759999999997</v>
      </c>
      <c r="M8" s="394"/>
      <c r="N8" s="48"/>
    </row>
    <row r="9" spans="1:14" ht="60">
      <c r="A9" s="294" t="s">
        <v>180</v>
      </c>
      <c r="B9" s="294" t="s">
        <v>120</v>
      </c>
      <c r="C9" s="295" t="s">
        <v>315</v>
      </c>
      <c r="D9" s="294" t="s">
        <v>316</v>
      </c>
      <c r="E9" s="297">
        <v>43144859.98</v>
      </c>
      <c r="F9" s="397">
        <f t="shared" si="0"/>
        <v>43.14485998</v>
      </c>
      <c r="G9" s="394" t="str">
        <f t="shared" si="1"/>
        <v>OK</v>
      </c>
      <c r="H9" s="394">
        <f t="shared" si="2"/>
        <v>0</v>
      </c>
      <c r="I9" s="399" t="s">
        <v>180</v>
      </c>
      <c r="J9" s="399" t="s">
        <v>120</v>
      </c>
      <c r="K9" s="400" t="s">
        <v>315</v>
      </c>
      <c r="L9" s="405">
        <v>43.14485998</v>
      </c>
      <c r="M9" s="394"/>
      <c r="N9" s="48"/>
    </row>
    <row r="10" spans="1:14" ht="72">
      <c r="A10" s="294" t="s">
        <v>180</v>
      </c>
      <c r="B10" s="294" t="s">
        <v>120</v>
      </c>
      <c r="C10" s="295" t="s">
        <v>360</v>
      </c>
      <c r="D10" s="294" t="s">
        <v>361</v>
      </c>
      <c r="E10" s="297">
        <v>52416.67</v>
      </c>
      <c r="F10" s="397">
        <f t="shared" si="0"/>
        <v>0.05241667</v>
      </c>
      <c r="G10" s="394" t="str">
        <f t="shared" si="1"/>
        <v>OK</v>
      </c>
      <c r="H10" s="394">
        <f t="shared" si="2"/>
        <v>0</v>
      </c>
      <c r="I10" s="399" t="s">
        <v>180</v>
      </c>
      <c r="J10" s="399" t="s">
        <v>120</v>
      </c>
      <c r="K10" s="400" t="s">
        <v>360</v>
      </c>
      <c r="L10" s="401">
        <v>0.05241667</v>
      </c>
      <c r="M10" s="394"/>
      <c r="N10" s="48"/>
    </row>
    <row r="11" spans="1:14" ht="60">
      <c r="A11" s="294" t="s">
        <v>180</v>
      </c>
      <c r="B11" s="294" t="s">
        <v>120</v>
      </c>
      <c r="C11" s="295" t="s">
        <v>364</v>
      </c>
      <c r="D11" s="294" t="s">
        <v>365</v>
      </c>
      <c r="E11" s="297">
        <v>0</v>
      </c>
      <c r="F11" s="397">
        <f t="shared" si="0"/>
        <v>0</v>
      </c>
      <c r="G11" s="394" t="str">
        <f t="shared" si="1"/>
        <v>OK</v>
      </c>
      <c r="H11" s="394">
        <f t="shared" si="2"/>
        <v>0</v>
      </c>
      <c r="I11" s="399" t="s">
        <v>180</v>
      </c>
      <c r="J11" s="399" t="s">
        <v>120</v>
      </c>
      <c r="K11" s="400" t="s">
        <v>364</v>
      </c>
      <c r="L11" s="401">
        <v>0</v>
      </c>
      <c r="M11" s="394"/>
      <c r="N11" s="48"/>
    </row>
    <row r="12" spans="7:14" ht="12.75">
      <c r="G12" s="394" t="str">
        <f>IF(K38=C38,"OK","NO")</f>
        <v>OK</v>
      </c>
      <c r="H12" s="394">
        <f>F38-L38</f>
        <v>0</v>
      </c>
      <c r="M12" s="394"/>
      <c r="N12" s="48"/>
    </row>
    <row r="13" spans="1:14" ht="72">
      <c r="A13" s="294" t="s">
        <v>670</v>
      </c>
      <c r="B13" s="294" t="s">
        <v>120</v>
      </c>
      <c r="C13" s="295">
        <v>2366</v>
      </c>
      <c r="D13" s="294" t="s">
        <v>133</v>
      </c>
      <c r="E13" s="297">
        <v>1048168.23</v>
      </c>
      <c r="F13" s="397">
        <f t="shared" si="0"/>
        <v>1.04816823</v>
      </c>
      <c r="G13" s="394" t="str">
        <f t="shared" si="1"/>
        <v>OK</v>
      </c>
      <c r="H13" s="394">
        <f t="shared" si="2"/>
        <v>0</v>
      </c>
      <c r="I13" s="399" t="s">
        <v>670</v>
      </c>
      <c r="J13" s="399" t="s">
        <v>120</v>
      </c>
      <c r="K13" s="400">
        <v>2366</v>
      </c>
      <c r="L13" s="401">
        <v>1.04816823</v>
      </c>
      <c r="M13" s="394"/>
      <c r="N13" s="48"/>
    </row>
    <row r="14" spans="1:14" ht="60">
      <c r="A14" s="294" t="s">
        <v>670</v>
      </c>
      <c r="B14" s="294" t="s">
        <v>120</v>
      </c>
      <c r="C14" s="295">
        <v>320080001</v>
      </c>
      <c r="D14" s="294" t="s">
        <v>121</v>
      </c>
      <c r="E14" s="297">
        <v>0</v>
      </c>
      <c r="F14" s="397">
        <f t="shared" si="0"/>
        <v>0</v>
      </c>
      <c r="G14" s="394" t="str">
        <f t="shared" si="1"/>
        <v>OK</v>
      </c>
      <c r="H14" s="394">
        <f t="shared" si="2"/>
        <v>0</v>
      </c>
      <c r="I14" s="399" t="s">
        <v>670</v>
      </c>
      <c r="J14" s="399" t="s">
        <v>120</v>
      </c>
      <c r="K14" s="400">
        <v>320080001</v>
      </c>
      <c r="L14" s="401">
        <v>0</v>
      </c>
      <c r="M14" s="394"/>
      <c r="N14" s="48"/>
    </row>
    <row r="15" spans="1:14" ht="36">
      <c r="A15" s="294" t="s">
        <v>670</v>
      </c>
      <c r="B15" s="294" t="s">
        <v>120</v>
      </c>
      <c r="C15" s="295" t="s">
        <v>143</v>
      </c>
      <c r="D15" s="294" t="s">
        <v>144</v>
      </c>
      <c r="E15" s="297">
        <v>88921.83</v>
      </c>
      <c r="F15" s="397">
        <f t="shared" si="0"/>
        <v>0.08892183000000001</v>
      </c>
      <c r="G15" s="394" t="str">
        <f t="shared" si="1"/>
        <v>OK</v>
      </c>
      <c r="H15" s="394">
        <f t="shared" si="2"/>
        <v>0</v>
      </c>
      <c r="I15" s="399" t="s">
        <v>670</v>
      </c>
      <c r="J15" s="399" t="s">
        <v>120</v>
      </c>
      <c r="K15" s="400" t="s">
        <v>143</v>
      </c>
      <c r="L15" s="401">
        <v>0.08892183000000001</v>
      </c>
      <c r="M15" s="394"/>
      <c r="N15" s="48"/>
    </row>
    <row r="16" spans="1:14" ht="48">
      <c r="A16" s="294" t="s">
        <v>397</v>
      </c>
      <c r="B16" s="294" t="s">
        <v>120</v>
      </c>
      <c r="C16" s="295" t="s">
        <v>394</v>
      </c>
      <c r="D16" s="294" t="s">
        <v>395</v>
      </c>
      <c r="E16" s="297">
        <v>10849411.91</v>
      </c>
      <c r="F16" s="397">
        <f t="shared" si="0"/>
        <v>10.84941191</v>
      </c>
      <c r="G16" s="394" t="str">
        <f t="shared" si="1"/>
        <v>OK</v>
      </c>
      <c r="H16" s="394">
        <f t="shared" si="2"/>
        <v>0</v>
      </c>
      <c r="I16" s="399" t="s">
        <v>397</v>
      </c>
      <c r="J16" s="399" t="s">
        <v>120</v>
      </c>
      <c r="K16" s="400" t="s">
        <v>394</v>
      </c>
      <c r="L16" s="401">
        <v>10.84941191</v>
      </c>
      <c r="M16" s="394"/>
      <c r="N16" s="48"/>
    </row>
    <row r="17" spans="1:14" ht="60">
      <c r="A17" s="294" t="s">
        <v>397</v>
      </c>
      <c r="B17" s="294" t="s">
        <v>120</v>
      </c>
      <c r="C17" s="295" t="s">
        <v>409</v>
      </c>
      <c r="D17" s="294" t="s">
        <v>410</v>
      </c>
      <c r="E17" s="297">
        <v>15144839</v>
      </c>
      <c r="F17" s="397">
        <f t="shared" si="0"/>
        <v>15.144839</v>
      </c>
      <c r="G17" s="394" t="str">
        <f t="shared" si="1"/>
        <v>OK</v>
      </c>
      <c r="H17" s="394">
        <f t="shared" si="2"/>
        <v>0</v>
      </c>
      <c r="I17" s="399" t="s">
        <v>397</v>
      </c>
      <c r="J17" s="399" t="s">
        <v>120</v>
      </c>
      <c r="K17" s="400" t="s">
        <v>409</v>
      </c>
      <c r="L17" s="401">
        <v>15.144839</v>
      </c>
      <c r="M17" s="394"/>
      <c r="N17" s="48"/>
    </row>
    <row r="18" spans="1:14" ht="60">
      <c r="A18" s="294" t="s">
        <v>422</v>
      </c>
      <c r="B18" s="294" t="s">
        <v>120</v>
      </c>
      <c r="C18" s="295" t="s">
        <v>462</v>
      </c>
      <c r="D18" s="294" t="s">
        <v>463</v>
      </c>
      <c r="E18" s="297">
        <v>16939354.15</v>
      </c>
      <c r="F18" s="397">
        <f t="shared" si="0"/>
        <v>16.93935415</v>
      </c>
      <c r="G18" s="394" t="str">
        <f t="shared" si="1"/>
        <v>OK</v>
      </c>
      <c r="H18" s="394">
        <f t="shared" si="2"/>
        <v>0</v>
      </c>
      <c r="I18" s="399" t="s">
        <v>422</v>
      </c>
      <c r="J18" s="399" t="s">
        <v>120</v>
      </c>
      <c r="K18" s="400" t="s">
        <v>462</v>
      </c>
      <c r="L18" s="401">
        <v>16.93935415</v>
      </c>
      <c r="M18" s="394"/>
      <c r="N18" s="48"/>
    </row>
    <row r="19" spans="1:14" ht="60">
      <c r="A19" s="294" t="s">
        <v>512</v>
      </c>
      <c r="B19" s="294" t="s">
        <v>120</v>
      </c>
      <c r="C19" s="295" t="s">
        <v>527</v>
      </c>
      <c r="D19" s="294" t="s">
        <v>528</v>
      </c>
      <c r="E19" s="297">
        <v>7449542.5</v>
      </c>
      <c r="F19" s="397">
        <f t="shared" si="0"/>
        <v>7.4495425</v>
      </c>
      <c r="G19" s="394" t="str">
        <f t="shared" si="1"/>
        <v>OK</v>
      </c>
      <c r="H19" s="394">
        <f t="shared" si="2"/>
        <v>0</v>
      </c>
      <c r="I19" s="399" t="s">
        <v>512</v>
      </c>
      <c r="J19" s="399" t="s">
        <v>120</v>
      </c>
      <c r="K19" s="400" t="s">
        <v>527</v>
      </c>
      <c r="L19" s="401">
        <v>7.4495425</v>
      </c>
      <c r="M19" s="394"/>
      <c r="N19" s="48"/>
    </row>
    <row r="20" spans="1:13" ht="48">
      <c r="A20" s="294" t="s">
        <v>604</v>
      </c>
      <c r="B20" s="294" t="s">
        <v>671</v>
      </c>
      <c r="C20" s="295">
        <v>10464</v>
      </c>
      <c r="D20" s="295" t="s">
        <v>827</v>
      </c>
      <c r="E20" s="297" t="s">
        <v>118</v>
      </c>
      <c r="F20" s="397"/>
      <c r="G20" s="394" t="str">
        <f t="shared" si="1"/>
        <v>OK</v>
      </c>
      <c r="H20" s="394">
        <f t="shared" si="2"/>
        <v>0</v>
      </c>
      <c r="I20" s="399" t="s">
        <v>604</v>
      </c>
      <c r="J20" s="399" t="s">
        <v>671</v>
      </c>
      <c r="K20" s="400">
        <v>10464</v>
      </c>
      <c r="L20" s="401"/>
      <c r="M20" s="394"/>
    </row>
    <row r="21" spans="1:13" ht="36">
      <c r="A21" s="294" t="s">
        <v>1037</v>
      </c>
      <c r="B21" s="294" t="s">
        <v>671</v>
      </c>
      <c r="C21" s="295">
        <v>10467</v>
      </c>
      <c r="D21" s="295" t="s">
        <v>840</v>
      </c>
      <c r="E21" s="297">
        <v>21064534.173</v>
      </c>
      <c r="F21" s="397">
        <f>E21/1000000</f>
        <v>21.064534173000002</v>
      </c>
      <c r="G21" s="394" t="str">
        <f t="shared" si="1"/>
        <v>OK</v>
      </c>
      <c r="H21" s="394">
        <f t="shared" si="2"/>
        <v>0</v>
      </c>
      <c r="I21" s="399" t="s">
        <v>604</v>
      </c>
      <c r="J21" s="399" t="s">
        <v>671</v>
      </c>
      <c r="K21" s="400">
        <v>10467</v>
      </c>
      <c r="L21" s="401">
        <v>21.064534173000002</v>
      </c>
      <c r="M21" s="394"/>
    </row>
    <row r="22" spans="1:13" ht="48">
      <c r="A22" s="294" t="s">
        <v>604</v>
      </c>
      <c r="B22" s="294" t="s">
        <v>120</v>
      </c>
      <c r="C22" s="295" t="s">
        <v>613</v>
      </c>
      <c r="D22" s="294" t="s">
        <v>614</v>
      </c>
      <c r="E22" s="297">
        <v>734920.36</v>
      </c>
      <c r="F22" s="397">
        <f t="shared" si="0"/>
        <v>0.7349203599999999</v>
      </c>
      <c r="G22" s="394" t="str">
        <f t="shared" si="1"/>
        <v>OK</v>
      </c>
      <c r="H22" s="394">
        <f t="shared" si="2"/>
        <v>0</v>
      </c>
      <c r="I22" s="399" t="s">
        <v>604</v>
      </c>
      <c r="J22" s="399" t="s">
        <v>120</v>
      </c>
      <c r="K22" s="400" t="s">
        <v>613</v>
      </c>
      <c r="L22" s="401">
        <v>0.7349203599999999</v>
      </c>
      <c r="M22" s="394"/>
    </row>
    <row r="23" spans="1:13" ht="60">
      <c r="A23" s="294" t="s">
        <v>604</v>
      </c>
      <c r="B23" s="294" t="s">
        <v>120</v>
      </c>
      <c r="C23" s="295" t="s">
        <v>619</v>
      </c>
      <c r="D23" s="294" t="s">
        <v>620</v>
      </c>
      <c r="E23" s="297">
        <v>0</v>
      </c>
      <c r="F23" s="397">
        <f t="shared" si="0"/>
        <v>0</v>
      </c>
      <c r="G23" s="394" t="str">
        <f t="shared" si="1"/>
        <v>OK</v>
      </c>
      <c r="H23" s="394">
        <f t="shared" si="2"/>
        <v>0</v>
      </c>
      <c r="I23" s="399" t="s">
        <v>604</v>
      </c>
      <c r="J23" s="399" t="s">
        <v>120</v>
      </c>
      <c r="K23" s="400" t="s">
        <v>619</v>
      </c>
      <c r="L23" s="401">
        <v>0</v>
      </c>
      <c r="M23" s="394"/>
    </row>
    <row r="24" spans="1:13" ht="60">
      <c r="A24" s="294" t="s">
        <v>604</v>
      </c>
      <c r="B24" s="294" t="s">
        <v>120</v>
      </c>
      <c r="C24" s="295" t="s">
        <v>625</v>
      </c>
      <c r="D24" s="294" t="s">
        <v>626</v>
      </c>
      <c r="E24" s="297">
        <v>0</v>
      </c>
      <c r="F24" s="397">
        <f t="shared" si="0"/>
        <v>0</v>
      </c>
      <c r="G24" s="394" t="str">
        <f t="shared" si="1"/>
        <v>OK</v>
      </c>
      <c r="H24" s="394">
        <f t="shared" si="2"/>
        <v>0</v>
      </c>
      <c r="I24" s="402" t="s">
        <v>604</v>
      </c>
      <c r="J24" s="402" t="s">
        <v>120</v>
      </c>
      <c r="K24" s="403" t="s">
        <v>625</v>
      </c>
      <c r="L24" s="401">
        <v>0</v>
      </c>
      <c r="M24" s="394"/>
    </row>
    <row r="25" spans="1:13" ht="48">
      <c r="A25" s="294" t="s">
        <v>642</v>
      </c>
      <c r="B25" s="294" t="s">
        <v>120</v>
      </c>
      <c r="C25" s="295">
        <v>693</v>
      </c>
      <c r="D25" s="294" t="s">
        <v>649</v>
      </c>
      <c r="E25" s="297">
        <v>25696306.7</v>
      </c>
      <c r="F25" s="397">
        <f t="shared" si="0"/>
        <v>25.6963067</v>
      </c>
      <c r="G25" s="394" t="str">
        <f t="shared" si="1"/>
        <v>OK</v>
      </c>
      <c r="H25" s="394">
        <f t="shared" si="2"/>
        <v>0</v>
      </c>
      <c r="I25" s="402" t="s">
        <v>642</v>
      </c>
      <c r="J25" s="402" t="s">
        <v>120</v>
      </c>
      <c r="K25" s="403">
        <v>693</v>
      </c>
      <c r="L25" s="401">
        <v>25.6963067</v>
      </c>
      <c r="M25" s="394"/>
    </row>
    <row r="26" spans="1:13" ht="60">
      <c r="A26" s="294" t="s">
        <v>851</v>
      </c>
      <c r="B26" s="294" t="s">
        <v>671</v>
      </c>
      <c r="C26" s="295" t="s">
        <v>852</v>
      </c>
      <c r="D26" s="295" t="s">
        <v>853</v>
      </c>
      <c r="E26" s="297" t="s">
        <v>118</v>
      </c>
      <c r="F26" s="397"/>
      <c r="G26" s="394" t="str">
        <f t="shared" si="1"/>
        <v>OK</v>
      </c>
      <c r="H26" s="394">
        <f t="shared" si="2"/>
        <v>0</v>
      </c>
      <c r="I26" s="402" t="s">
        <v>851</v>
      </c>
      <c r="J26" s="402" t="s">
        <v>671</v>
      </c>
      <c r="K26" s="403" t="s">
        <v>852</v>
      </c>
      <c r="L26" s="401"/>
      <c r="M26" s="394"/>
    </row>
    <row r="27" spans="1:13" ht="48">
      <c r="A27" s="294" t="s">
        <v>851</v>
      </c>
      <c r="B27" s="294" t="s">
        <v>671</v>
      </c>
      <c r="C27" s="295" t="s">
        <v>857</v>
      </c>
      <c r="D27" s="295" t="s">
        <v>858</v>
      </c>
      <c r="E27" s="297" t="s">
        <v>118</v>
      </c>
      <c r="F27" s="397"/>
      <c r="G27" s="394" t="str">
        <f t="shared" si="1"/>
        <v>OK</v>
      </c>
      <c r="H27" s="394">
        <f t="shared" si="2"/>
        <v>0</v>
      </c>
      <c r="I27" s="402" t="s">
        <v>851</v>
      </c>
      <c r="J27" s="402" t="s">
        <v>671</v>
      </c>
      <c r="K27" s="403" t="s">
        <v>857</v>
      </c>
      <c r="L27" s="401"/>
      <c r="M27" s="394"/>
    </row>
    <row r="28" spans="1:13" ht="60">
      <c r="A28" s="294" t="s">
        <v>585</v>
      </c>
      <c r="B28" s="294" t="s">
        <v>120</v>
      </c>
      <c r="C28" s="295" t="s">
        <v>582</v>
      </c>
      <c r="D28" s="294" t="s">
        <v>583</v>
      </c>
      <c r="E28" s="297">
        <v>4860295</v>
      </c>
      <c r="F28" s="397">
        <f t="shared" si="0"/>
        <v>4.860295</v>
      </c>
      <c r="G28" s="394" t="str">
        <f t="shared" si="1"/>
        <v>OK</v>
      </c>
      <c r="H28" s="394">
        <f t="shared" si="2"/>
        <v>0</v>
      </c>
      <c r="I28" s="402" t="s">
        <v>585</v>
      </c>
      <c r="J28" s="402" t="s">
        <v>120</v>
      </c>
      <c r="K28" s="403" t="s">
        <v>582</v>
      </c>
      <c r="L28" s="401">
        <v>4.860295</v>
      </c>
      <c r="M28" s="394"/>
    </row>
    <row r="29" spans="1:13" ht="48">
      <c r="A29" s="294" t="s">
        <v>585</v>
      </c>
      <c r="B29" s="294" t="s">
        <v>120</v>
      </c>
      <c r="C29" s="295" t="s">
        <v>592</v>
      </c>
      <c r="D29" s="294" t="s">
        <v>593</v>
      </c>
      <c r="E29" s="297">
        <v>4662636.37</v>
      </c>
      <c r="F29" s="397">
        <f t="shared" si="0"/>
        <v>4.66263637</v>
      </c>
      <c r="G29" s="394" t="str">
        <f t="shared" si="1"/>
        <v>OK</v>
      </c>
      <c r="H29" s="394">
        <f t="shared" si="2"/>
        <v>0</v>
      </c>
      <c r="I29" s="402" t="s">
        <v>585</v>
      </c>
      <c r="J29" s="402" t="s">
        <v>120</v>
      </c>
      <c r="K29" s="403" t="s">
        <v>592</v>
      </c>
      <c r="L29" s="401">
        <v>4.66263637</v>
      </c>
      <c r="M29" s="394"/>
    </row>
    <row r="30" spans="1:13" ht="48">
      <c r="A30" s="294" t="s">
        <v>658</v>
      </c>
      <c r="B30" s="294" t="s">
        <v>120</v>
      </c>
      <c r="C30" s="295" t="s">
        <v>659</v>
      </c>
      <c r="D30" s="294" t="s">
        <v>660</v>
      </c>
      <c r="E30" s="297">
        <v>0</v>
      </c>
      <c r="F30" s="397">
        <f t="shared" si="0"/>
        <v>0</v>
      </c>
      <c r="G30" s="394" t="str">
        <f t="shared" si="1"/>
        <v>OK</v>
      </c>
      <c r="H30" s="394">
        <f t="shared" si="2"/>
        <v>0</v>
      </c>
      <c r="I30" s="402" t="s">
        <v>658</v>
      </c>
      <c r="J30" s="402" t="s">
        <v>120</v>
      </c>
      <c r="K30" s="403" t="s">
        <v>659</v>
      </c>
      <c r="L30" s="401">
        <v>0</v>
      </c>
      <c r="M30" s="394"/>
    </row>
    <row r="31" spans="1:13" ht="12.75">
      <c r="A31" s="294"/>
      <c r="B31" s="294"/>
      <c r="C31" s="295"/>
      <c r="D31" s="294"/>
      <c r="E31" s="297">
        <f>SUBTOTAL(9,E2:E30)</f>
        <v>295831152.30300003</v>
      </c>
      <c r="F31" s="397">
        <f t="shared" si="0"/>
        <v>295.831152303</v>
      </c>
      <c r="G31" s="394"/>
      <c r="H31" s="398"/>
      <c r="I31" s="402"/>
      <c r="J31" s="402"/>
      <c r="K31" s="403"/>
      <c r="L31" s="401">
        <f>SUBTOTAL(9,L2:L30)</f>
        <v>295.831152303</v>
      </c>
      <c r="M31" s="394"/>
    </row>
    <row r="32" ht="12.75">
      <c r="L32" s="404">
        <v>1.61</v>
      </c>
    </row>
    <row r="33" ht="12.75">
      <c r="L33" s="401">
        <v>3.126278277</v>
      </c>
    </row>
    <row r="34" ht="12.75">
      <c r="L34" s="404">
        <f>SUM(L32:L33)</f>
        <v>4.736278277</v>
      </c>
    </row>
    <row r="38" spans="1:12" ht="60">
      <c r="A38" s="294" t="s">
        <v>670</v>
      </c>
      <c r="B38" s="294" t="s">
        <v>671</v>
      </c>
      <c r="C38" s="295" t="s">
        <v>1068</v>
      </c>
      <c r="D38" s="295" t="s">
        <v>58</v>
      </c>
      <c r="E38" s="297">
        <v>3126278.277</v>
      </c>
      <c r="F38" s="397">
        <f>E38/1000000</f>
        <v>3.126278277</v>
      </c>
      <c r="I38" s="399" t="s">
        <v>670</v>
      </c>
      <c r="J38" s="399" t="s">
        <v>671</v>
      </c>
      <c r="K38" s="400" t="s">
        <v>1068</v>
      </c>
      <c r="L38" s="401">
        <v>3.126278277</v>
      </c>
    </row>
  </sheetData>
  <sheetProtection/>
  <conditionalFormatting sqref="L1:M1 E1:H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25"/>
  <sheetViews>
    <sheetView view="pageBreakPreview" zoomScale="60" zoomScalePageLayoutView="0" workbookViewId="0" topLeftCell="A1">
      <pane xSplit="2" ySplit="2" topLeftCell="D27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J2"/>
    </sheetView>
  </sheetViews>
  <sheetFormatPr defaultColWidth="9.140625" defaultRowHeight="12.75" outlineLevelRow="2"/>
  <cols>
    <col min="1" max="1" width="10.7109375" style="1" customWidth="1"/>
    <col min="2" max="2" width="7.28125" style="1" customWidth="1"/>
    <col min="3" max="3" width="15.421875" style="35" bestFit="1" customWidth="1"/>
    <col min="4" max="4" width="35.57421875" style="1" customWidth="1"/>
    <col min="5" max="6" width="10.7109375" style="3" customWidth="1"/>
    <col min="7" max="7" width="6.7109375" style="2" customWidth="1"/>
    <col min="8" max="8" width="15.8515625" style="4" customWidth="1"/>
    <col min="9" max="11" width="13.421875" style="4" customWidth="1"/>
    <col min="12" max="14" width="18.140625" style="0" customWidth="1"/>
    <col min="15" max="15" width="15.8515625" style="0" customWidth="1"/>
    <col min="16" max="16" width="19.00390625" style="20" customWidth="1"/>
    <col min="17" max="18" width="28.7109375" style="23" customWidth="1"/>
    <col min="19" max="19" width="23.28125" style="23" customWidth="1"/>
    <col min="20" max="20" width="16.00390625" style="23" customWidth="1"/>
  </cols>
  <sheetData>
    <row r="1" spans="1:20" s="157" customFormat="1" ht="57.75" customHeight="1">
      <c r="A1" s="152" t="s">
        <v>1002</v>
      </c>
      <c r="B1" s="152" t="s">
        <v>1003</v>
      </c>
      <c r="C1" s="159" t="s">
        <v>1004</v>
      </c>
      <c r="D1" s="158" t="s">
        <v>1005</v>
      </c>
      <c r="E1" s="154" t="s">
        <v>1006</v>
      </c>
      <c r="F1" s="155" t="s">
        <v>1007</v>
      </c>
      <c r="G1" s="156" t="s">
        <v>1008</v>
      </c>
      <c r="H1" s="155" t="s">
        <v>1150</v>
      </c>
      <c r="I1" s="155" t="s">
        <v>1151</v>
      </c>
      <c r="J1" s="155" t="s">
        <v>1152</v>
      </c>
      <c r="K1" s="155" t="s">
        <v>1148</v>
      </c>
      <c r="L1" s="155" t="s">
        <v>1012</v>
      </c>
      <c r="M1" s="155" t="s">
        <v>1080</v>
      </c>
      <c r="N1" s="155" t="s">
        <v>1081</v>
      </c>
      <c r="O1" s="155" t="s">
        <v>1149</v>
      </c>
      <c r="P1" s="155" t="s">
        <v>1015</v>
      </c>
      <c r="Q1" s="155" t="s">
        <v>117</v>
      </c>
      <c r="R1" s="155" t="s">
        <v>1016</v>
      </c>
      <c r="S1" s="155" t="s">
        <v>1017</v>
      </c>
      <c r="T1" s="155" t="s">
        <v>1018</v>
      </c>
    </row>
    <row r="2" spans="1:20" ht="54">
      <c r="A2" s="11" t="s">
        <v>1002</v>
      </c>
      <c r="B2" s="11" t="s">
        <v>1003</v>
      </c>
      <c r="C2" s="11" t="s">
        <v>1004</v>
      </c>
      <c r="D2" s="12" t="s">
        <v>1005</v>
      </c>
      <c r="E2" s="13" t="s">
        <v>1006</v>
      </c>
      <c r="F2" s="14" t="s">
        <v>1007</v>
      </c>
      <c r="G2" s="15" t="s">
        <v>1008</v>
      </c>
      <c r="H2" s="14" t="s">
        <v>1009</v>
      </c>
      <c r="I2" s="14" t="s">
        <v>1010</v>
      </c>
      <c r="J2" s="14" t="s">
        <v>1078</v>
      </c>
      <c r="K2" s="14" t="s">
        <v>1079</v>
      </c>
      <c r="L2" s="163" t="s">
        <v>1012</v>
      </c>
      <c r="M2" s="14" t="s">
        <v>1080</v>
      </c>
      <c r="N2" s="14" t="s">
        <v>1081</v>
      </c>
      <c r="O2" s="14" t="s">
        <v>1153</v>
      </c>
      <c r="P2" s="14" t="s">
        <v>1015</v>
      </c>
      <c r="Q2" s="163" t="s">
        <v>117</v>
      </c>
      <c r="R2" s="14" t="s">
        <v>1016</v>
      </c>
      <c r="S2" s="14" t="s">
        <v>1017</v>
      </c>
      <c r="T2" s="14" t="s">
        <v>1018</v>
      </c>
    </row>
    <row r="3" spans="1:20" ht="12.75" outlineLevel="2">
      <c r="A3" s="164" t="s">
        <v>180</v>
      </c>
      <c r="B3" s="164" t="s">
        <v>120</v>
      </c>
      <c r="C3" s="165" t="s">
        <v>188</v>
      </c>
      <c r="D3" s="164" t="s">
        <v>189</v>
      </c>
      <c r="E3" s="166" t="s">
        <v>190</v>
      </c>
      <c r="F3" s="166" t="s">
        <v>156</v>
      </c>
      <c r="G3" s="164" t="s">
        <v>177</v>
      </c>
      <c r="H3" s="167">
        <v>40065000</v>
      </c>
      <c r="I3" s="167">
        <v>26280312.746</v>
      </c>
      <c r="J3" s="167">
        <v>8662972.12</v>
      </c>
      <c r="K3" s="167">
        <v>16529949.486</v>
      </c>
      <c r="L3" s="167">
        <v>1789689031.24</v>
      </c>
      <c r="M3" s="167">
        <v>666297736.86</v>
      </c>
      <c r="N3" s="167">
        <v>1346198909.633</v>
      </c>
      <c r="O3" s="167">
        <v>10649162.42</v>
      </c>
      <c r="P3" s="164" t="s">
        <v>1023</v>
      </c>
      <c r="Q3" s="164" t="s">
        <v>1024</v>
      </c>
      <c r="R3" s="164" t="s">
        <v>191</v>
      </c>
      <c r="S3" s="164" t="s">
        <v>1064</v>
      </c>
      <c r="T3" s="164" t="s">
        <v>182</v>
      </c>
    </row>
    <row r="4" spans="1:20" ht="12.75" outlineLevel="2">
      <c r="A4" s="164" t="s">
        <v>180</v>
      </c>
      <c r="B4" s="164" t="s">
        <v>120</v>
      </c>
      <c r="C4" s="165" t="s">
        <v>266</v>
      </c>
      <c r="D4" s="164" t="s">
        <v>267</v>
      </c>
      <c r="E4" s="166" t="s">
        <v>253</v>
      </c>
      <c r="F4" s="166" t="s">
        <v>268</v>
      </c>
      <c r="G4" s="164" t="s">
        <v>177</v>
      </c>
      <c r="H4" s="167">
        <v>27207000</v>
      </c>
      <c r="I4" s="167">
        <v>34042853.619</v>
      </c>
      <c r="J4" s="167">
        <v>3692051.56</v>
      </c>
      <c r="K4" s="167">
        <v>28826093.722</v>
      </c>
      <c r="L4" s="167">
        <v>2318317985.904</v>
      </c>
      <c r="M4" s="167">
        <v>286044271.99</v>
      </c>
      <c r="N4" s="167">
        <v>2347596764.875</v>
      </c>
      <c r="O4" s="167">
        <v>18570761.77</v>
      </c>
      <c r="P4" s="164" t="s">
        <v>1023</v>
      </c>
      <c r="Q4" s="164" t="s">
        <v>1024</v>
      </c>
      <c r="R4" s="164" t="s">
        <v>191</v>
      </c>
      <c r="S4" s="164" t="s">
        <v>340</v>
      </c>
      <c r="T4" s="164" t="s">
        <v>182</v>
      </c>
    </row>
    <row r="5" spans="1:20" ht="12.75" outlineLevel="2">
      <c r="A5" s="164" t="s">
        <v>180</v>
      </c>
      <c r="B5" s="164" t="s">
        <v>120</v>
      </c>
      <c r="C5" s="165" t="s">
        <v>279</v>
      </c>
      <c r="D5" s="164" t="s">
        <v>280</v>
      </c>
      <c r="E5" s="166" t="s">
        <v>281</v>
      </c>
      <c r="F5" s="166" t="s">
        <v>282</v>
      </c>
      <c r="G5" s="164" t="s">
        <v>177</v>
      </c>
      <c r="H5" s="167">
        <v>20164789.04</v>
      </c>
      <c r="I5" s="167">
        <v>27150033.531</v>
      </c>
      <c r="J5" s="167">
        <v>2111314.76</v>
      </c>
      <c r="K5" s="167">
        <v>23808823.239</v>
      </c>
      <c r="L5" s="167">
        <v>1848917007.889</v>
      </c>
      <c r="M5" s="167">
        <v>165062850.99</v>
      </c>
      <c r="N5" s="167">
        <v>1938990310.273</v>
      </c>
      <c r="O5" s="167">
        <v>15338463.43</v>
      </c>
      <c r="P5" s="164" t="s">
        <v>1023</v>
      </c>
      <c r="Q5" s="164" t="s">
        <v>1024</v>
      </c>
      <c r="R5" s="164" t="s">
        <v>191</v>
      </c>
      <c r="S5" s="164" t="s">
        <v>283</v>
      </c>
      <c r="T5" s="164" t="s">
        <v>182</v>
      </c>
    </row>
    <row r="6" spans="1:20" ht="12.75" outlineLevel="2">
      <c r="A6" s="164" t="s">
        <v>180</v>
      </c>
      <c r="B6" s="164" t="s">
        <v>120</v>
      </c>
      <c r="C6" s="165" t="s">
        <v>337</v>
      </c>
      <c r="D6" s="164" t="s">
        <v>338</v>
      </c>
      <c r="E6" s="166" t="s">
        <v>48</v>
      </c>
      <c r="F6" s="166" t="s">
        <v>339</v>
      </c>
      <c r="G6" s="164" t="s">
        <v>199</v>
      </c>
      <c r="H6" s="167">
        <v>25637827000</v>
      </c>
      <c r="I6" s="167">
        <v>236851499.767</v>
      </c>
      <c r="J6" s="167">
        <v>1646000</v>
      </c>
      <c r="K6" s="167">
        <v>264358691.648</v>
      </c>
      <c r="L6" s="167">
        <v>16129584730.114</v>
      </c>
      <c r="M6" s="167">
        <v>132703253.21</v>
      </c>
      <c r="N6" s="167">
        <v>21529369024.502</v>
      </c>
      <c r="O6" s="167">
        <v>25370503619</v>
      </c>
      <c r="P6" s="164" t="s">
        <v>1023</v>
      </c>
      <c r="Q6" s="164" t="s">
        <v>1024</v>
      </c>
      <c r="R6" s="164" t="s">
        <v>191</v>
      </c>
      <c r="S6" s="164" t="s">
        <v>340</v>
      </c>
      <c r="T6" s="164" t="s">
        <v>182</v>
      </c>
    </row>
    <row r="7" spans="1:20" ht="12.75" outlineLevel="2">
      <c r="A7" s="164" t="s">
        <v>180</v>
      </c>
      <c r="B7" s="164" t="s">
        <v>120</v>
      </c>
      <c r="C7" s="165" t="s">
        <v>341</v>
      </c>
      <c r="D7" s="164" t="s">
        <v>342</v>
      </c>
      <c r="E7" s="166" t="s">
        <v>48</v>
      </c>
      <c r="F7" s="166" t="s">
        <v>339</v>
      </c>
      <c r="G7" s="164" t="s">
        <v>177</v>
      </c>
      <c r="H7" s="167">
        <v>6743000</v>
      </c>
      <c r="I7" s="167">
        <v>10965062.057</v>
      </c>
      <c r="J7" s="167">
        <v>459770.85</v>
      </c>
      <c r="K7" s="167">
        <v>10005674.642</v>
      </c>
      <c r="L7" s="167">
        <v>746720614.77</v>
      </c>
      <c r="M7" s="167">
        <v>37241435.71</v>
      </c>
      <c r="N7" s="167">
        <v>814862036.022</v>
      </c>
      <c r="O7" s="167">
        <v>6446000</v>
      </c>
      <c r="P7" s="164" t="s">
        <v>1023</v>
      </c>
      <c r="Q7" s="164" t="s">
        <v>1024</v>
      </c>
      <c r="R7" s="164" t="s">
        <v>191</v>
      </c>
      <c r="S7" s="164" t="s">
        <v>340</v>
      </c>
      <c r="T7" s="164" t="s">
        <v>182</v>
      </c>
    </row>
    <row r="8" spans="1:20" ht="12.75" outlineLevel="2">
      <c r="A8" s="164" t="s">
        <v>677</v>
      </c>
      <c r="B8" s="164" t="s">
        <v>671</v>
      </c>
      <c r="C8" s="165" t="s">
        <v>681</v>
      </c>
      <c r="D8" s="165" t="s">
        <v>682</v>
      </c>
      <c r="E8" s="166" t="s">
        <v>461</v>
      </c>
      <c r="F8" s="166" t="s">
        <v>156</v>
      </c>
      <c r="G8" s="165" t="s">
        <v>680</v>
      </c>
      <c r="H8" s="167">
        <v>231452</v>
      </c>
      <c r="I8" s="167">
        <v>126002.236</v>
      </c>
      <c r="J8" s="167" t="s">
        <v>118</v>
      </c>
      <c r="K8" s="167">
        <v>106731.382</v>
      </c>
      <c r="L8" s="167">
        <v>8580750.978</v>
      </c>
      <c r="M8" s="167" t="s">
        <v>118</v>
      </c>
      <c r="N8" s="167">
        <v>8692202.644</v>
      </c>
      <c r="O8" s="167">
        <v>131272.84</v>
      </c>
      <c r="P8" s="164" t="s">
        <v>1023</v>
      </c>
      <c r="Q8" s="164" t="s">
        <v>1024</v>
      </c>
      <c r="R8" s="164" t="s">
        <v>191</v>
      </c>
      <c r="S8" s="164" t="s">
        <v>283</v>
      </c>
      <c r="T8" s="164" t="s">
        <v>137</v>
      </c>
    </row>
    <row r="9" spans="1:20" ht="12.75" outlineLevel="2">
      <c r="A9" s="164" t="s">
        <v>677</v>
      </c>
      <c r="B9" s="164" t="s">
        <v>671</v>
      </c>
      <c r="C9" s="165" t="s">
        <v>678</v>
      </c>
      <c r="D9" s="165" t="s">
        <v>679</v>
      </c>
      <c r="E9" s="166" t="s">
        <v>57</v>
      </c>
      <c r="F9" s="166" t="s">
        <v>393</v>
      </c>
      <c r="G9" s="165" t="s">
        <v>680</v>
      </c>
      <c r="H9" s="167">
        <v>1000000</v>
      </c>
      <c r="I9" s="167">
        <v>959850.002</v>
      </c>
      <c r="J9" s="167">
        <v>202661.078</v>
      </c>
      <c r="K9" s="167">
        <v>578212.702</v>
      </c>
      <c r="L9" s="167">
        <v>65365775.416</v>
      </c>
      <c r="M9" s="167">
        <v>16309149.346</v>
      </c>
      <c r="N9" s="167">
        <v>47089636.311</v>
      </c>
      <c r="O9" s="167">
        <v>711165</v>
      </c>
      <c r="P9" s="164" t="s">
        <v>1023</v>
      </c>
      <c r="Q9" s="164" t="s">
        <v>1024</v>
      </c>
      <c r="R9" s="170" t="s">
        <v>191</v>
      </c>
      <c r="S9" s="170" t="s">
        <v>340</v>
      </c>
      <c r="T9" s="164" t="s">
        <v>137</v>
      </c>
    </row>
    <row r="10" spans="1:20" ht="12.75" outlineLevel="2">
      <c r="A10" s="164" t="s">
        <v>677</v>
      </c>
      <c r="B10" s="164" t="s">
        <v>671</v>
      </c>
      <c r="C10" s="165" t="s">
        <v>683</v>
      </c>
      <c r="D10" s="165" t="s">
        <v>684</v>
      </c>
      <c r="E10" s="166" t="s">
        <v>685</v>
      </c>
      <c r="F10" s="166" t="s">
        <v>375</v>
      </c>
      <c r="G10" s="165" t="s">
        <v>680</v>
      </c>
      <c r="H10" s="167">
        <v>157148</v>
      </c>
      <c r="I10" s="167">
        <v>146719.59</v>
      </c>
      <c r="J10" s="167" t="s">
        <v>118</v>
      </c>
      <c r="K10" s="167">
        <v>124280.213</v>
      </c>
      <c r="L10" s="167">
        <v>9991602.606</v>
      </c>
      <c r="M10" s="167" t="s">
        <v>118</v>
      </c>
      <c r="N10" s="167">
        <v>10121379.214</v>
      </c>
      <c r="O10" s="167">
        <v>152856.79</v>
      </c>
      <c r="P10" s="164" t="s">
        <v>1023</v>
      </c>
      <c r="Q10" s="164" t="s">
        <v>1024</v>
      </c>
      <c r="R10" s="164" t="s">
        <v>191</v>
      </c>
      <c r="S10" s="164" t="s">
        <v>283</v>
      </c>
      <c r="T10" s="164" t="s">
        <v>137</v>
      </c>
    </row>
    <row r="11" spans="1:20" ht="12.75" outlineLevel="2">
      <c r="A11" s="164" t="s">
        <v>677</v>
      </c>
      <c r="B11" s="164" t="s">
        <v>671</v>
      </c>
      <c r="C11" s="165" t="s">
        <v>686</v>
      </c>
      <c r="D11" s="165" t="s">
        <v>687</v>
      </c>
      <c r="E11" s="166" t="s">
        <v>688</v>
      </c>
      <c r="F11" s="166" t="s">
        <v>123</v>
      </c>
      <c r="G11" s="165" t="s">
        <v>680</v>
      </c>
      <c r="H11" s="167">
        <v>81575</v>
      </c>
      <c r="I11" s="167">
        <v>39579.424</v>
      </c>
      <c r="J11" s="167" t="s">
        <v>118</v>
      </c>
      <c r="K11" s="167">
        <v>33526.125</v>
      </c>
      <c r="L11" s="167">
        <v>2695358.403</v>
      </c>
      <c r="M11" s="167" t="s">
        <v>118</v>
      </c>
      <c r="N11" s="167">
        <v>2730367.248</v>
      </c>
      <c r="O11" s="167">
        <v>41235.01</v>
      </c>
      <c r="P11" s="164" t="s">
        <v>1023</v>
      </c>
      <c r="Q11" s="164" t="s">
        <v>1024</v>
      </c>
      <c r="R11" s="164" t="s">
        <v>191</v>
      </c>
      <c r="S11" s="164" t="s">
        <v>283</v>
      </c>
      <c r="T11" s="164" t="s">
        <v>137</v>
      </c>
    </row>
    <row r="12" spans="1:20" ht="12.75" outlineLevel="2">
      <c r="A12" s="164" t="s">
        <v>711</v>
      </c>
      <c r="B12" s="164" t="s">
        <v>671</v>
      </c>
      <c r="C12" s="165">
        <v>11705</v>
      </c>
      <c r="D12" s="165" t="s">
        <v>712</v>
      </c>
      <c r="E12" s="166" t="s">
        <v>713</v>
      </c>
      <c r="F12" s="166" t="s">
        <v>175</v>
      </c>
      <c r="G12" s="165" t="s">
        <v>147</v>
      </c>
      <c r="H12" s="167">
        <v>22900000</v>
      </c>
      <c r="I12" s="167">
        <v>26029165.718</v>
      </c>
      <c r="J12" s="167">
        <v>2791544.548</v>
      </c>
      <c r="K12" s="167">
        <v>20515217.744</v>
      </c>
      <c r="L12" s="167">
        <v>1772585921.209</v>
      </c>
      <c r="M12" s="167">
        <v>221153612.431</v>
      </c>
      <c r="N12" s="167">
        <v>1670759113.995</v>
      </c>
      <c r="O12" s="167">
        <v>14526104.78</v>
      </c>
      <c r="P12" s="164" t="s">
        <v>1023</v>
      </c>
      <c r="Q12" s="164" t="s">
        <v>1024</v>
      </c>
      <c r="R12" s="164" t="s">
        <v>191</v>
      </c>
      <c r="S12" s="164" t="s">
        <v>283</v>
      </c>
      <c r="T12" s="164" t="s">
        <v>182</v>
      </c>
    </row>
    <row r="13" spans="1:20" ht="12.75" outlineLevel="2">
      <c r="A13" s="164" t="s">
        <v>422</v>
      </c>
      <c r="B13" s="164" t="s">
        <v>120</v>
      </c>
      <c r="C13" s="165" t="s">
        <v>498</v>
      </c>
      <c r="D13" s="164" t="s">
        <v>499</v>
      </c>
      <c r="E13" s="166" t="s">
        <v>500</v>
      </c>
      <c r="F13" s="166" t="s">
        <v>346</v>
      </c>
      <c r="G13" s="164" t="s">
        <v>177</v>
      </c>
      <c r="H13" s="167">
        <v>15800000</v>
      </c>
      <c r="I13" s="167" t="s">
        <v>118</v>
      </c>
      <c r="J13" s="167">
        <v>1924621.17</v>
      </c>
      <c r="K13" s="167">
        <v>22533733.249</v>
      </c>
      <c r="L13" s="167" t="s">
        <v>118</v>
      </c>
      <c r="M13" s="167">
        <v>151566329.95</v>
      </c>
      <c r="N13" s="167">
        <v>1835146995.125</v>
      </c>
      <c r="O13" s="167">
        <v>14517006.57</v>
      </c>
      <c r="P13" s="164" t="s">
        <v>1023</v>
      </c>
      <c r="Q13" s="164" t="s">
        <v>1024</v>
      </c>
      <c r="R13" s="164" t="s">
        <v>191</v>
      </c>
      <c r="S13" s="164" t="s">
        <v>261</v>
      </c>
      <c r="T13" s="164" t="s">
        <v>182</v>
      </c>
    </row>
    <row r="14" spans="1:20" ht="12.75" outlineLevel="2">
      <c r="A14" s="164" t="s">
        <v>422</v>
      </c>
      <c r="B14" s="164" t="s">
        <v>120</v>
      </c>
      <c r="C14" s="165" t="s">
        <v>50</v>
      </c>
      <c r="D14" s="164" t="s">
        <v>51</v>
      </c>
      <c r="E14" s="166" t="s">
        <v>52</v>
      </c>
      <c r="F14" s="166" t="s">
        <v>224</v>
      </c>
      <c r="G14" s="164" t="s">
        <v>119</v>
      </c>
      <c r="H14" s="167">
        <v>607000</v>
      </c>
      <c r="I14" s="167">
        <v>52155.03</v>
      </c>
      <c r="J14" s="167">
        <v>0</v>
      </c>
      <c r="K14" s="167">
        <v>52155.03</v>
      </c>
      <c r="L14" s="167">
        <v>3551757.014</v>
      </c>
      <c r="M14" s="167">
        <v>0</v>
      </c>
      <c r="N14" s="167">
        <v>4247505.086</v>
      </c>
      <c r="O14" s="167">
        <v>52155.03</v>
      </c>
      <c r="P14" s="164" t="s">
        <v>1023</v>
      </c>
      <c r="Q14" s="164" t="s">
        <v>1024</v>
      </c>
      <c r="R14" s="164" t="s">
        <v>191</v>
      </c>
      <c r="S14" s="164" t="s">
        <v>261</v>
      </c>
      <c r="T14" s="164" t="s">
        <v>182</v>
      </c>
    </row>
    <row r="15" spans="1:20" ht="12.75" outlineLevel="2">
      <c r="A15" s="164" t="s">
        <v>512</v>
      </c>
      <c r="B15" s="164" t="s">
        <v>120</v>
      </c>
      <c r="C15" s="165" t="s">
        <v>520</v>
      </c>
      <c r="D15" s="164" t="s">
        <v>521</v>
      </c>
      <c r="E15" s="166" t="s">
        <v>522</v>
      </c>
      <c r="F15" s="166" t="s">
        <v>523</v>
      </c>
      <c r="G15" s="164" t="s">
        <v>177</v>
      </c>
      <c r="H15" s="167">
        <v>5650000</v>
      </c>
      <c r="I15" s="167">
        <v>5540259.112</v>
      </c>
      <c r="J15" s="167">
        <v>948500</v>
      </c>
      <c r="K15" s="167">
        <v>4329957.145</v>
      </c>
      <c r="L15" s="167">
        <v>377291589.321</v>
      </c>
      <c r="M15" s="167">
        <v>74102093.46</v>
      </c>
      <c r="N15" s="167">
        <v>352631663.653</v>
      </c>
      <c r="O15" s="167">
        <v>2789507.43</v>
      </c>
      <c r="P15" s="164" t="s">
        <v>1023</v>
      </c>
      <c r="Q15" s="164" t="s">
        <v>1024</v>
      </c>
      <c r="R15" s="164" t="s">
        <v>191</v>
      </c>
      <c r="S15" s="164" t="s">
        <v>283</v>
      </c>
      <c r="T15" s="164" t="s">
        <v>182</v>
      </c>
    </row>
    <row r="16" spans="1:20" ht="12.75" outlineLevel="2">
      <c r="A16" s="164" t="s">
        <v>555</v>
      </c>
      <c r="B16" s="164" t="s">
        <v>120</v>
      </c>
      <c r="C16" s="165" t="s">
        <v>561</v>
      </c>
      <c r="D16" s="164" t="s">
        <v>562</v>
      </c>
      <c r="E16" s="166" t="s">
        <v>563</v>
      </c>
      <c r="F16" s="166" t="s">
        <v>224</v>
      </c>
      <c r="G16" s="164" t="s">
        <v>177</v>
      </c>
      <c r="H16" s="167">
        <v>11150000</v>
      </c>
      <c r="I16" s="167">
        <v>810524.768</v>
      </c>
      <c r="J16" s="167">
        <v>0</v>
      </c>
      <c r="K16" s="167">
        <v>773685.454</v>
      </c>
      <c r="L16" s="167">
        <v>55196728.5</v>
      </c>
      <c r="M16" s="167">
        <v>0</v>
      </c>
      <c r="N16" s="167">
        <v>63008935.146</v>
      </c>
      <c r="O16" s="167">
        <v>498434.8</v>
      </c>
      <c r="P16" s="164" t="s">
        <v>1023</v>
      </c>
      <c r="Q16" s="164" t="s">
        <v>1024</v>
      </c>
      <c r="R16" s="164" t="s">
        <v>191</v>
      </c>
      <c r="S16" s="164" t="s">
        <v>340</v>
      </c>
      <c r="T16" s="164" t="s">
        <v>182</v>
      </c>
    </row>
    <row r="17" spans="1:20" ht="12.75" outlineLevel="2">
      <c r="A17" s="164" t="s">
        <v>555</v>
      </c>
      <c r="B17" s="164" t="s">
        <v>120</v>
      </c>
      <c r="C17" s="165" t="s">
        <v>568</v>
      </c>
      <c r="D17" s="164" t="s">
        <v>569</v>
      </c>
      <c r="E17" s="166" t="s">
        <v>570</v>
      </c>
      <c r="F17" s="166" t="s">
        <v>123</v>
      </c>
      <c r="G17" s="164" t="s">
        <v>177</v>
      </c>
      <c r="H17" s="167">
        <v>11150000</v>
      </c>
      <c r="I17" s="167">
        <v>10160321.631</v>
      </c>
      <c r="J17" s="167">
        <v>1158607.81</v>
      </c>
      <c r="K17" s="167">
        <v>8557880.422</v>
      </c>
      <c r="L17" s="167">
        <v>691917799.942</v>
      </c>
      <c r="M17" s="167">
        <v>85304545.04</v>
      </c>
      <c r="N17" s="167">
        <v>696953690.157</v>
      </c>
      <c r="O17" s="167">
        <v>5513281.13</v>
      </c>
      <c r="P17" s="164" t="s">
        <v>1023</v>
      </c>
      <c r="Q17" s="164" t="s">
        <v>1024</v>
      </c>
      <c r="R17" s="164" t="s">
        <v>191</v>
      </c>
      <c r="S17" s="164" t="s">
        <v>1064</v>
      </c>
      <c r="T17" s="164" t="s">
        <v>182</v>
      </c>
    </row>
    <row r="18" spans="1:20" ht="12.75" outlineLevel="2">
      <c r="A18" s="164" t="s">
        <v>604</v>
      </c>
      <c r="B18" s="164" t="s">
        <v>120</v>
      </c>
      <c r="C18" s="165" t="s">
        <v>600</v>
      </c>
      <c r="D18" s="164" t="s">
        <v>601</v>
      </c>
      <c r="E18" s="166" t="s">
        <v>602</v>
      </c>
      <c r="F18" s="166" t="s">
        <v>603</v>
      </c>
      <c r="G18" s="164" t="s">
        <v>199</v>
      </c>
      <c r="H18" s="167">
        <v>11382000000</v>
      </c>
      <c r="I18" s="167">
        <v>105608907.936</v>
      </c>
      <c r="J18" s="167">
        <v>8650345.87</v>
      </c>
      <c r="K18" s="167">
        <v>109765642.031</v>
      </c>
      <c r="L18" s="167">
        <v>7191965558.512</v>
      </c>
      <c r="M18" s="167">
        <v>695930877.06</v>
      </c>
      <c r="N18" s="167">
        <v>8939312714.681</v>
      </c>
      <c r="O18" s="167">
        <v>10534208658</v>
      </c>
      <c r="P18" s="164" t="s">
        <v>1023</v>
      </c>
      <c r="Q18" s="164" t="s">
        <v>1024</v>
      </c>
      <c r="R18" s="164" t="s">
        <v>191</v>
      </c>
      <c r="S18" s="164" t="s">
        <v>340</v>
      </c>
      <c r="T18" s="164" t="s">
        <v>137</v>
      </c>
    </row>
    <row r="19" spans="1:20" ht="24" outlineLevel="2">
      <c r="A19" s="164" t="s">
        <v>658</v>
      </c>
      <c r="B19" s="164" t="s">
        <v>120</v>
      </c>
      <c r="C19" s="165" t="s">
        <v>662</v>
      </c>
      <c r="D19" s="164" t="s">
        <v>663</v>
      </c>
      <c r="E19" s="166" t="s">
        <v>664</v>
      </c>
      <c r="F19" s="166" t="s">
        <v>135</v>
      </c>
      <c r="G19" s="164" t="s">
        <v>119</v>
      </c>
      <c r="H19" s="167">
        <v>133000000</v>
      </c>
      <c r="I19" s="167">
        <v>53271628.5</v>
      </c>
      <c r="J19" s="167">
        <v>52449547.8</v>
      </c>
      <c r="K19" s="167">
        <v>822080.7</v>
      </c>
      <c r="L19" s="167">
        <v>3627797360.143</v>
      </c>
      <c r="M19" s="167">
        <v>3998520263.69</v>
      </c>
      <c r="N19" s="167">
        <v>66950243.428</v>
      </c>
      <c r="O19" s="167">
        <v>822080.7</v>
      </c>
      <c r="P19" s="164" t="s">
        <v>1083</v>
      </c>
      <c r="Q19" s="164" t="s">
        <v>1082</v>
      </c>
      <c r="R19" s="164" t="s">
        <v>191</v>
      </c>
      <c r="S19" s="164" t="s">
        <v>283</v>
      </c>
      <c r="T19" s="164" t="s">
        <v>137</v>
      </c>
    </row>
    <row r="20" spans="1:20" ht="24" outlineLevel="2">
      <c r="A20" s="164" t="s">
        <v>658</v>
      </c>
      <c r="B20" s="164" t="s">
        <v>120</v>
      </c>
      <c r="C20" s="165" t="s">
        <v>665</v>
      </c>
      <c r="D20" s="164" t="s">
        <v>666</v>
      </c>
      <c r="E20" s="166" t="s">
        <v>667</v>
      </c>
      <c r="F20" s="166" t="s">
        <v>668</v>
      </c>
      <c r="G20" s="164" t="s">
        <v>119</v>
      </c>
      <c r="H20" s="167">
        <v>125000000</v>
      </c>
      <c r="I20" s="167" t="s">
        <v>118</v>
      </c>
      <c r="J20" s="167">
        <v>122777486.2</v>
      </c>
      <c r="K20" s="167">
        <v>2222513.8</v>
      </c>
      <c r="L20" s="167" t="s">
        <v>118</v>
      </c>
      <c r="M20" s="167">
        <v>9896890734.97</v>
      </c>
      <c r="N20" s="167">
        <v>181001500.136</v>
      </c>
      <c r="O20" s="167">
        <v>2222513.8</v>
      </c>
      <c r="P20" s="164" t="s">
        <v>1083</v>
      </c>
      <c r="Q20" s="164" t="s">
        <v>1082</v>
      </c>
      <c r="R20" s="164" t="s">
        <v>191</v>
      </c>
      <c r="S20" s="164" t="s">
        <v>283</v>
      </c>
      <c r="T20" s="164" t="s">
        <v>137</v>
      </c>
    </row>
    <row r="21" spans="1:20" ht="12.75" outlineLevel="2">
      <c r="A21" s="164" t="s">
        <v>903</v>
      </c>
      <c r="B21" s="164" t="s">
        <v>671</v>
      </c>
      <c r="C21" s="165" t="s">
        <v>1159</v>
      </c>
      <c r="D21" s="165" t="s">
        <v>1160</v>
      </c>
      <c r="E21" s="166" t="s">
        <v>489</v>
      </c>
      <c r="F21" s="166" t="s">
        <v>123</v>
      </c>
      <c r="G21" s="165" t="s">
        <v>119</v>
      </c>
      <c r="H21" s="167">
        <v>2528000</v>
      </c>
      <c r="I21" s="167">
        <v>2144070</v>
      </c>
      <c r="J21" s="167" t="s">
        <v>118</v>
      </c>
      <c r="K21" s="167">
        <v>2144070</v>
      </c>
      <c r="L21" s="167">
        <v>146011145.238</v>
      </c>
      <c r="M21" s="167" t="s">
        <v>118</v>
      </c>
      <c r="N21" s="167">
        <v>174613037.901</v>
      </c>
      <c r="O21" s="167">
        <v>2144070</v>
      </c>
      <c r="P21" s="164" t="s">
        <v>1023</v>
      </c>
      <c r="Q21" s="164" t="s">
        <v>1024</v>
      </c>
      <c r="R21" s="164" t="s">
        <v>191</v>
      </c>
      <c r="S21" s="164" t="s">
        <v>261</v>
      </c>
      <c r="T21" s="164" t="s">
        <v>182</v>
      </c>
    </row>
    <row r="22" spans="1:20" ht="12.75" outlineLevel="2">
      <c r="A22" s="164" t="s">
        <v>948</v>
      </c>
      <c r="B22" s="164" t="s">
        <v>671</v>
      </c>
      <c r="C22" s="165" t="s">
        <v>949</v>
      </c>
      <c r="D22" s="165" t="s">
        <v>950</v>
      </c>
      <c r="E22" s="166" t="s">
        <v>381</v>
      </c>
      <c r="F22" s="166" t="s">
        <v>386</v>
      </c>
      <c r="G22" s="165" t="s">
        <v>119</v>
      </c>
      <c r="H22" s="167">
        <v>18000000</v>
      </c>
      <c r="I22" s="167" t="s">
        <v>118</v>
      </c>
      <c r="J22" s="167" t="s">
        <v>118</v>
      </c>
      <c r="K22" s="167">
        <v>18000000</v>
      </c>
      <c r="L22" s="167" t="s">
        <v>118</v>
      </c>
      <c r="M22" s="167" t="s">
        <v>118</v>
      </c>
      <c r="N22" s="167">
        <v>1465919807.76</v>
      </c>
      <c r="O22" s="167">
        <v>18000000</v>
      </c>
      <c r="P22" s="164" t="s">
        <v>1019</v>
      </c>
      <c r="Q22" s="164" t="s">
        <v>1021</v>
      </c>
      <c r="R22" s="164" t="s">
        <v>191</v>
      </c>
      <c r="S22" s="164" t="s">
        <v>283</v>
      </c>
      <c r="T22" s="164" t="s">
        <v>137</v>
      </c>
    </row>
    <row r="23" spans="1:20" ht="12.75" outlineLevel="1">
      <c r="A23" s="164"/>
      <c r="B23" s="164"/>
      <c r="C23" s="165"/>
      <c r="D23" s="165"/>
      <c r="E23" s="166"/>
      <c r="F23" s="166"/>
      <c r="G23" s="165"/>
      <c r="H23" s="167"/>
      <c r="I23" s="167"/>
      <c r="J23" s="167">
        <f>SUBTOTAL(9,J3:J22)</f>
        <v>207475423.76599997</v>
      </c>
      <c r="K23" s="167"/>
      <c r="L23" s="167"/>
      <c r="M23" s="167">
        <f>SUBTOTAL(9,M3:M22)</f>
        <v>16427127154.706999</v>
      </c>
      <c r="N23" s="167"/>
      <c r="O23" s="167"/>
      <c r="P23" s="164"/>
      <c r="Q23" s="164"/>
      <c r="R23" s="386" t="s">
        <v>1198</v>
      </c>
      <c r="S23" s="164"/>
      <c r="T23" s="164">
        <f>SUBTOTAL(9,T3:T22)</f>
        <v>0</v>
      </c>
    </row>
    <row r="24" spans="1:20" ht="12.75" outlineLevel="2">
      <c r="A24" s="164" t="s">
        <v>180</v>
      </c>
      <c r="B24" s="164" t="s">
        <v>671</v>
      </c>
      <c r="C24" s="165" t="s">
        <v>672</v>
      </c>
      <c r="D24" s="165" t="s">
        <v>673</v>
      </c>
      <c r="E24" s="166" t="s">
        <v>291</v>
      </c>
      <c r="F24" s="166" t="s">
        <v>123</v>
      </c>
      <c r="G24" s="165" t="s">
        <v>119</v>
      </c>
      <c r="H24" s="167">
        <v>5000000</v>
      </c>
      <c r="I24" s="167">
        <v>2500000</v>
      </c>
      <c r="J24" s="167" t="s">
        <v>118</v>
      </c>
      <c r="K24" s="167">
        <v>2500000</v>
      </c>
      <c r="L24" s="167">
        <v>170249974.625</v>
      </c>
      <c r="M24" s="167" t="s">
        <v>118</v>
      </c>
      <c r="N24" s="167">
        <v>203599973.3</v>
      </c>
      <c r="O24" s="167">
        <v>2500000</v>
      </c>
      <c r="P24" s="164" t="s">
        <v>1020</v>
      </c>
      <c r="Q24" s="164" t="s">
        <v>273</v>
      </c>
      <c r="R24" s="164" t="s">
        <v>273</v>
      </c>
      <c r="S24" s="164" t="s">
        <v>261</v>
      </c>
      <c r="T24" s="164" t="s">
        <v>182</v>
      </c>
    </row>
    <row r="25" spans="1:20" ht="12.75" outlineLevel="2">
      <c r="A25" s="164" t="s">
        <v>180</v>
      </c>
      <c r="B25" s="164" t="s">
        <v>120</v>
      </c>
      <c r="C25" s="165" t="s">
        <v>271</v>
      </c>
      <c r="D25" s="164" t="s">
        <v>272</v>
      </c>
      <c r="E25" s="166" t="s">
        <v>253</v>
      </c>
      <c r="F25" s="166" t="s">
        <v>135</v>
      </c>
      <c r="G25" s="164" t="s">
        <v>199</v>
      </c>
      <c r="H25" s="167">
        <v>7995750000</v>
      </c>
      <c r="I25" s="167">
        <v>14837856.715</v>
      </c>
      <c r="J25" s="167">
        <v>16676051.98</v>
      </c>
      <c r="K25" s="167" t="s">
        <v>118</v>
      </c>
      <c r="L25" s="167">
        <v>1010457891.662</v>
      </c>
      <c r="M25" s="167">
        <v>1367752995</v>
      </c>
      <c r="N25" s="167" t="s">
        <v>118</v>
      </c>
      <c r="O25" s="169"/>
      <c r="P25" s="164" t="s">
        <v>1020</v>
      </c>
      <c r="Q25" s="164" t="s">
        <v>273</v>
      </c>
      <c r="R25" s="164" t="s">
        <v>273</v>
      </c>
      <c r="S25" s="164" t="s">
        <v>225</v>
      </c>
      <c r="T25" s="164" t="s">
        <v>182</v>
      </c>
    </row>
    <row r="26" spans="1:20" ht="12.75" outlineLevel="2">
      <c r="A26" s="164" t="s">
        <v>180</v>
      </c>
      <c r="B26" s="164" t="s">
        <v>120</v>
      </c>
      <c r="C26" s="165" t="s">
        <v>274</v>
      </c>
      <c r="D26" s="164" t="s">
        <v>272</v>
      </c>
      <c r="E26" s="166" t="s">
        <v>253</v>
      </c>
      <c r="F26" s="166" t="s">
        <v>135</v>
      </c>
      <c r="G26" s="164" t="s">
        <v>177</v>
      </c>
      <c r="H26" s="167">
        <v>49770000</v>
      </c>
      <c r="I26" s="167">
        <v>25468304.37</v>
      </c>
      <c r="J26" s="167">
        <v>25468304.37</v>
      </c>
      <c r="K26" s="167" t="s">
        <v>118</v>
      </c>
      <c r="L26" s="167">
        <v>1734391269.094</v>
      </c>
      <c r="M26" s="167">
        <v>2066574621.49</v>
      </c>
      <c r="N26" s="167" t="s">
        <v>118</v>
      </c>
      <c r="O26" s="169"/>
      <c r="P26" s="164" t="s">
        <v>1020</v>
      </c>
      <c r="Q26" s="164" t="s">
        <v>273</v>
      </c>
      <c r="R26" s="164" t="s">
        <v>273</v>
      </c>
      <c r="S26" s="164" t="s">
        <v>225</v>
      </c>
      <c r="T26" s="164" t="s">
        <v>182</v>
      </c>
    </row>
    <row r="27" spans="1:20" ht="12.75" outlineLevel="2">
      <c r="A27" s="164" t="s">
        <v>180</v>
      </c>
      <c r="B27" s="164" t="s">
        <v>120</v>
      </c>
      <c r="C27" s="165" t="s">
        <v>289</v>
      </c>
      <c r="D27" s="164" t="s">
        <v>290</v>
      </c>
      <c r="E27" s="166" t="s">
        <v>291</v>
      </c>
      <c r="F27" s="166" t="s">
        <v>123</v>
      </c>
      <c r="G27" s="164" t="s">
        <v>119</v>
      </c>
      <c r="H27" s="167">
        <v>130000000</v>
      </c>
      <c r="I27" s="167">
        <v>20000000</v>
      </c>
      <c r="J27" s="167">
        <v>0</v>
      </c>
      <c r="K27" s="167">
        <v>20000000</v>
      </c>
      <c r="L27" s="167">
        <v>1361999797</v>
      </c>
      <c r="M27" s="167">
        <v>0</v>
      </c>
      <c r="N27" s="167">
        <v>1628799786.4</v>
      </c>
      <c r="O27" s="167">
        <v>20000000</v>
      </c>
      <c r="P27" s="164" t="s">
        <v>1020</v>
      </c>
      <c r="Q27" s="164" t="s">
        <v>273</v>
      </c>
      <c r="R27" s="164" t="s">
        <v>273</v>
      </c>
      <c r="S27" s="164" t="s">
        <v>261</v>
      </c>
      <c r="T27" s="164" t="s">
        <v>182</v>
      </c>
    </row>
    <row r="28" spans="1:20" ht="12.75" outlineLevel="2">
      <c r="A28" s="164" t="s">
        <v>180</v>
      </c>
      <c r="B28" s="164" t="s">
        <v>120</v>
      </c>
      <c r="C28" s="165" t="s">
        <v>292</v>
      </c>
      <c r="D28" s="164" t="s">
        <v>293</v>
      </c>
      <c r="E28" s="166" t="s">
        <v>291</v>
      </c>
      <c r="F28" s="166" t="s">
        <v>123</v>
      </c>
      <c r="G28" s="164" t="s">
        <v>177</v>
      </c>
      <c r="H28" s="167">
        <v>45056000</v>
      </c>
      <c r="I28" s="167">
        <v>47906084.561</v>
      </c>
      <c r="J28" s="167">
        <v>0</v>
      </c>
      <c r="K28" s="167">
        <v>45728696.086</v>
      </c>
      <c r="L28" s="167">
        <v>3262403872.329</v>
      </c>
      <c r="M28" s="167">
        <v>0</v>
      </c>
      <c r="N28" s="167">
        <v>3724144520.821</v>
      </c>
      <c r="O28" s="167">
        <v>29460000</v>
      </c>
      <c r="P28" s="164" t="s">
        <v>1020</v>
      </c>
      <c r="Q28" s="164" t="s">
        <v>273</v>
      </c>
      <c r="R28" s="164" t="s">
        <v>273</v>
      </c>
      <c r="S28" s="164" t="s">
        <v>261</v>
      </c>
      <c r="T28" s="164" t="s">
        <v>182</v>
      </c>
    </row>
    <row r="29" spans="1:20" ht="12.75" outlineLevel="2">
      <c r="A29" s="164" t="s">
        <v>180</v>
      </c>
      <c r="B29" s="164" t="s">
        <v>120</v>
      </c>
      <c r="C29" s="165" t="s">
        <v>320</v>
      </c>
      <c r="D29" s="164" t="s">
        <v>321</v>
      </c>
      <c r="E29" s="166" t="s">
        <v>322</v>
      </c>
      <c r="F29" s="166" t="s">
        <v>223</v>
      </c>
      <c r="G29" s="164" t="s">
        <v>119</v>
      </c>
      <c r="H29" s="167">
        <v>400000000</v>
      </c>
      <c r="I29" s="167">
        <v>200000000</v>
      </c>
      <c r="J29" s="167">
        <v>0</v>
      </c>
      <c r="K29" s="167">
        <v>200000000</v>
      </c>
      <c r="L29" s="167">
        <v>13619997970</v>
      </c>
      <c r="M29" s="167">
        <v>0</v>
      </c>
      <c r="N29" s="167">
        <v>16287997864</v>
      </c>
      <c r="O29" s="167">
        <v>200000000</v>
      </c>
      <c r="P29" s="164" t="s">
        <v>1020</v>
      </c>
      <c r="Q29" s="164" t="s">
        <v>273</v>
      </c>
      <c r="R29" s="164" t="s">
        <v>273</v>
      </c>
      <c r="S29" s="164" t="s">
        <v>225</v>
      </c>
      <c r="T29" s="164" t="s">
        <v>182</v>
      </c>
    </row>
    <row r="30" spans="1:20" ht="12.75" outlineLevel="2">
      <c r="A30" s="164" t="s">
        <v>180</v>
      </c>
      <c r="B30" s="164" t="s">
        <v>120</v>
      </c>
      <c r="C30" s="165" t="s">
        <v>349</v>
      </c>
      <c r="D30" s="164" t="s">
        <v>350</v>
      </c>
      <c r="E30" s="166" t="s">
        <v>351</v>
      </c>
      <c r="F30" s="166" t="s">
        <v>135</v>
      </c>
      <c r="G30" s="164" t="s">
        <v>119</v>
      </c>
      <c r="H30" s="167">
        <v>400000000</v>
      </c>
      <c r="I30" s="167">
        <v>200000000</v>
      </c>
      <c r="J30" s="167">
        <v>0</v>
      </c>
      <c r="K30" s="167">
        <v>200000000</v>
      </c>
      <c r="L30" s="167">
        <v>13619997970</v>
      </c>
      <c r="M30" s="167">
        <v>0</v>
      </c>
      <c r="N30" s="167">
        <v>16287997864</v>
      </c>
      <c r="O30" s="167">
        <v>200000000</v>
      </c>
      <c r="P30" s="164" t="s">
        <v>1020</v>
      </c>
      <c r="Q30" s="164" t="s">
        <v>273</v>
      </c>
      <c r="R30" s="164" t="s">
        <v>273</v>
      </c>
      <c r="S30" s="164" t="s">
        <v>225</v>
      </c>
      <c r="T30" s="164" t="s">
        <v>182</v>
      </c>
    </row>
    <row r="31" spans="1:20" ht="12.75" outlineLevel="2">
      <c r="A31" s="164" t="s">
        <v>180</v>
      </c>
      <c r="B31" s="164" t="s">
        <v>120</v>
      </c>
      <c r="C31" s="165" t="s">
        <v>373</v>
      </c>
      <c r="D31" s="164" t="s">
        <v>374</v>
      </c>
      <c r="E31" s="166" t="s">
        <v>375</v>
      </c>
      <c r="F31" s="166" t="s">
        <v>156</v>
      </c>
      <c r="G31" s="164" t="s">
        <v>119</v>
      </c>
      <c r="H31" s="167">
        <v>300000000</v>
      </c>
      <c r="I31" s="167" t="s">
        <v>118</v>
      </c>
      <c r="J31" s="167">
        <v>300000000</v>
      </c>
      <c r="K31" s="167" t="s">
        <v>118</v>
      </c>
      <c r="L31" s="167" t="s">
        <v>118</v>
      </c>
      <c r="M31" s="167">
        <v>23425494435</v>
      </c>
      <c r="N31" s="167" t="s">
        <v>118</v>
      </c>
      <c r="O31" s="169"/>
      <c r="P31" s="164" t="s">
        <v>1020</v>
      </c>
      <c r="Q31" s="164" t="s">
        <v>273</v>
      </c>
      <c r="R31" s="164" t="s">
        <v>273</v>
      </c>
      <c r="S31" s="164" t="s">
        <v>225</v>
      </c>
      <c r="T31" s="164" t="s">
        <v>182</v>
      </c>
    </row>
    <row r="32" spans="1:20" ht="12.75" outlineLevel="2">
      <c r="A32" s="164" t="s">
        <v>180</v>
      </c>
      <c r="B32" s="164" t="s">
        <v>120</v>
      </c>
      <c r="C32" s="165" t="s">
        <v>377</v>
      </c>
      <c r="D32" s="164" t="s">
        <v>378</v>
      </c>
      <c r="E32" s="166" t="s">
        <v>375</v>
      </c>
      <c r="F32" s="166" t="s">
        <v>156</v>
      </c>
      <c r="G32" s="164" t="s">
        <v>177</v>
      </c>
      <c r="H32" s="167">
        <v>122888000</v>
      </c>
      <c r="I32" s="167" t="s">
        <v>118</v>
      </c>
      <c r="J32" s="167">
        <v>193030012.47</v>
      </c>
      <c r="K32" s="167" t="s">
        <v>118</v>
      </c>
      <c r="L32" s="167" t="s">
        <v>118</v>
      </c>
      <c r="M32" s="167">
        <v>15072744942.96</v>
      </c>
      <c r="N32" s="167" t="s">
        <v>118</v>
      </c>
      <c r="O32" s="169"/>
      <c r="P32" s="164" t="s">
        <v>1020</v>
      </c>
      <c r="Q32" s="164" t="s">
        <v>273</v>
      </c>
      <c r="R32" s="164" t="s">
        <v>273</v>
      </c>
      <c r="S32" s="164" t="s">
        <v>225</v>
      </c>
      <c r="T32" s="164" t="s">
        <v>182</v>
      </c>
    </row>
    <row r="33" spans="1:20" ht="12.75" outlineLevel="2">
      <c r="A33" s="164" t="s">
        <v>180</v>
      </c>
      <c r="B33" s="164" t="s">
        <v>120</v>
      </c>
      <c r="C33" s="165" t="s">
        <v>379</v>
      </c>
      <c r="D33" s="164" t="s">
        <v>380</v>
      </c>
      <c r="E33" s="166" t="s">
        <v>381</v>
      </c>
      <c r="F33" s="166" t="s">
        <v>135</v>
      </c>
      <c r="G33" s="164" t="s">
        <v>119</v>
      </c>
      <c r="H33" s="167">
        <v>45000000</v>
      </c>
      <c r="I33" s="167" t="s">
        <v>118</v>
      </c>
      <c r="J33" s="167">
        <v>0</v>
      </c>
      <c r="K33" s="167">
        <v>45000000</v>
      </c>
      <c r="L33" s="167" t="s">
        <v>118</v>
      </c>
      <c r="M33" s="167">
        <v>0</v>
      </c>
      <c r="N33" s="167">
        <v>3664799519.4</v>
      </c>
      <c r="O33" s="167">
        <v>45000000</v>
      </c>
      <c r="P33" s="164" t="s">
        <v>1020</v>
      </c>
      <c r="Q33" s="164" t="s">
        <v>273</v>
      </c>
      <c r="R33" s="164" t="s">
        <v>273</v>
      </c>
      <c r="S33" s="164" t="s">
        <v>261</v>
      </c>
      <c r="T33" s="164" t="s">
        <v>182</v>
      </c>
    </row>
    <row r="34" spans="1:20" ht="12.75" outlineLevel="2">
      <c r="A34" s="164" t="s">
        <v>180</v>
      </c>
      <c r="B34" s="164" t="s">
        <v>120</v>
      </c>
      <c r="C34" s="165" t="s">
        <v>382</v>
      </c>
      <c r="D34" s="164" t="s">
        <v>383</v>
      </c>
      <c r="E34" s="166" t="s">
        <v>381</v>
      </c>
      <c r="F34" s="166" t="s">
        <v>135</v>
      </c>
      <c r="G34" s="164" t="s">
        <v>177</v>
      </c>
      <c r="H34" s="167">
        <v>36955000</v>
      </c>
      <c r="I34" s="167" t="s">
        <v>118</v>
      </c>
      <c r="J34" s="167">
        <v>0</v>
      </c>
      <c r="K34" s="167">
        <v>57362660.008</v>
      </c>
      <c r="L34" s="167" t="s">
        <v>118</v>
      </c>
      <c r="M34" s="167">
        <v>0</v>
      </c>
      <c r="N34" s="167">
        <v>4671614418.43</v>
      </c>
      <c r="O34" s="167">
        <v>36955000</v>
      </c>
      <c r="P34" s="164" t="s">
        <v>1020</v>
      </c>
      <c r="Q34" s="164" t="s">
        <v>273</v>
      </c>
      <c r="R34" s="164" t="s">
        <v>273</v>
      </c>
      <c r="S34" s="164" t="s">
        <v>261</v>
      </c>
      <c r="T34" s="164" t="s">
        <v>182</v>
      </c>
    </row>
    <row r="35" spans="1:20" ht="12.75" outlineLevel="2">
      <c r="A35" s="294" t="s">
        <v>180</v>
      </c>
      <c r="B35" s="294" t="s">
        <v>120</v>
      </c>
      <c r="C35" s="295" t="s">
        <v>384</v>
      </c>
      <c r="D35" s="294" t="s">
        <v>385</v>
      </c>
      <c r="E35" s="296" t="s">
        <v>381</v>
      </c>
      <c r="F35" s="296" t="s">
        <v>386</v>
      </c>
      <c r="G35" s="294" t="s">
        <v>177</v>
      </c>
      <c r="H35" s="297">
        <v>64938000</v>
      </c>
      <c r="I35" s="297" t="s">
        <v>118</v>
      </c>
      <c r="J35" s="297">
        <v>100230504.24</v>
      </c>
      <c r="K35" s="297" t="s">
        <v>118</v>
      </c>
      <c r="L35" s="297" t="s">
        <v>118</v>
      </c>
      <c r="M35" s="297">
        <v>7891929396.75</v>
      </c>
      <c r="N35" s="297" t="s">
        <v>118</v>
      </c>
      <c r="O35" s="298"/>
      <c r="P35" s="294" t="s">
        <v>1020</v>
      </c>
      <c r="Q35" s="294" t="s">
        <v>273</v>
      </c>
      <c r="R35" s="294" t="s">
        <v>273</v>
      </c>
      <c r="S35" s="294" t="s">
        <v>225</v>
      </c>
      <c r="T35" s="294" t="s">
        <v>182</v>
      </c>
    </row>
    <row r="36" spans="1:20" ht="12.75" outlineLevel="2">
      <c r="A36" s="164" t="s">
        <v>180</v>
      </c>
      <c r="B36" s="164" t="s">
        <v>120</v>
      </c>
      <c r="C36" s="165" t="s">
        <v>388</v>
      </c>
      <c r="D36" s="164" t="s">
        <v>389</v>
      </c>
      <c r="E36" s="166" t="s">
        <v>381</v>
      </c>
      <c r="F36" s="166" t="s">
        <v>386</v>
      </c>
      <c r="G36" s="164" t="s">
        <v>177</v>
      </c>
      <c r="H36" s="167">
        <v>63730000</v>
      </c>
      <c r="I36" s="167" t="s">
        <v>118</v>
      </c>
      <c r="J36" s="167">
        <v>95973556.2</v>
      </c>
      <c r="K36" s="167" t="s">
        <v>118</v>
      </c>
      <c r="L36" s="167" t="s">
        <v>118</v>
      </c>
      <c r="M36" s="167">
        <v>7570144581.81</v>
      </c>
      <c r="N36" s="167" t="s">
        <v>118</v>
      </c>
      <c r="O36" s="169"/>
      <c r="P36" s="164" t="s">
        <v>1020</v>
      </c>
      <c r="Q36" s="164" t="s">
        <v>273</v>
      </c>
      <c r="R36" s="164" t="s">
        <v>273</v>
      </c>
      <c r="S36" s="164" t="s">
        <v>225</v>
      </c>
      <c r="T36" s="164" t="s">
        <v>182</v>
      </c>
    </row>
    <row r="37" spans="1:20" ht="12.75" outlineLevel="2">
      <c r="A37" s="164" t="s">
        <v>180</v>
      </c>
      <c r="B37" s="164" t="s">
        <v>120</v>
      </c>
      <c r="C37" s="165" t="s">
        <v>1087</v>
      </c>
      <c r="D37" s="164" t="s">
        <v>1088</v>
      </c>
      <c r="E37" s="166" t="s">
        <v>1089</v>
      </c>
      <c r="F37" s="166" t="s">
        <v>135</v>
      </c>
      <c r="G37" s="164" t="s">
        <v>119</v>
      </c>
      <c r="H37" s="167">
        <v>350000000</v>
      </c>
      <c r="I37" s="167" t="s">
        <v>118</v>
      </c>
      <c r="J37" s="167">
        <v>350000000</v>
      </c>
      <c r="K37" s="167" t="s">
        <v>118</v>
      </c>
      <c r="L37" s="167" t="s">
        <v>118</v>
      </c>
      <c r="M37" s="167">
        <v>28496090000</v>
      </c>
      <c r="N37" s="167" t="s">
        <v>118</v>
      </c>
      <c r="O37" s="169"/>
      <c r="P37" s="164" t="s">
        <v>1020</v>
      </c>
      <c r="Q37" s="164" t="s">
        <v>273</v>
      </c>
      <c r="R37" s="164" t="s">
        <v>273</v>
      </c>
      <c r="S37" s="164" t="s">
        <v>225</v>
      </c>
      <c r="T37" s="164" t="s">
        <v>182</v>
      </c>
    </row>
    <row r="38" spans="1:20" ht="12.75" outlineLevel="2">
      <c r="A38" s="164" t="s">
        <v>180</v>
      </c>
      <c r="B38" s="164" t="s">
        <v>120</v>
      </c>
      <c r="C38" s="165" t="s">
        <v>1090</v>
      </c>
      <c r="D38" s="164" t="s">
        <v>1091</v>
      </c>
      <c r="E38" s="166" t="s">
        <v>1089</v>
      </c>
      <c r="F38" s="166" t="s">
        <v>135</v>
      </c>
      <c r="G38" s="300" t="s">
        <v>177</v>
      </c>
      <c r="H38" s="167">
        <v>64626000</v>
      </c>
      <c r="I38" s="169"/>
      <c r="J38" s="167">
        <f>SUM(H38/0.64423442)</f>
        <v>100314416.60630304</v>
      </c>
      <c r="K38" s="167"/>
      <c r="L38" s="167" t="s">
        <v>118</v>
      </c>
      <c r="M38" s="167">
        <v>8169605017.06</v>
      </c>
      <c r="N38" s="169"/>
      <c r="O38" s="167" t="s">
        <v>118</v>
      </c>
      <c r="P38" s="164" t="s">
        <v>1020</v>
      </c>
      <c r="Q38" s="164" t="s">
        <v>273</v>
      </c>
      <c r="R38" s="164" t="s">
        <v>273</v>
      </c>
      <c r="S38" s="164" t="s">
        <v>225</v>
      </c>
      <c r="T38" s="164" t="s">
        <v>182</v>
      </c>
    </row>
    <row r="39" spans="1:20" ht="12.75" outlineLevel="2">
      <c r="A39" s="294" t="s">
        <v>180</v>
      </c>
      <c r="B39" s="294" t="s">
        <v>120</v>
      </c>
      <c r="C39" s="295" t="s">
        <v>1191</v>
      </c>
      <c r="D39" s="294" t="s">
        <v>1091</v>
      </c>
      <c r="E39" s="296" t="s">
        <v>1089</v>
      </c>
      <c r="F39" s="296" t="s">
        <v>135</v>
      </c>
      <c r="G39" s="299" t="s">
        <v>177</v>
      </c>
      <c r="H39" s="297">
        <v>32500000</v>
      </c>
      <c r="I39" s="298"/>
      <c r="J39" s="167">
        <f>SUM(H39/0.64423442)</f>
        <v>50447475.31496377</v>
      </c>
      <c r="K39" s="167"/>
      <c r="L39" s="297" t="s">
        <v>118</v>
      </c>
      <c r="M39" s="297">
        <v>4108441850.87</v>
      </c>
      <c r="N39" s="298"/>
      <c r="O39" s="297" t="s">
        <v>118</v>
      </c>
      <c r="P39" s="294" t="s">
        <v>1020</v>
      </c>
      <c r="Q39" s="294" t="s">
        <v>1190</v>
      </c>
      <c r="R39" s="294" t="s">
        <v>273</v>
      </c>
      <c r="S39" s="164" t="s">
        <v>225</v>
      </c>
      <c r="T39" s="294" t="s">
        <v>182</v>
      </c>
    </row>
    <row r="40" spans="1:20" ht="12.75" outlineLevel="2">
      <c r="A40" s="164" t="s">
        <v>670</v>
      </c>
      <c r="B40" s="164" t="s">
        <v>120</v>
      </c>
      <c r="C40" s="165" t="s">
        <v>1084</v>
      </c>
      <c r="D40" s="164" t="s">
        <v>1076</v>
      </c>
      <c r="E40" s="166" t="s">
        <v>1085</v>
      </c>
      <c r="F40" s="166" t="s">
        <v>1085</v>
      </c>
      <c r="G40" s="164" t="s">
        <v>119</v>
      </c>
      <c r="H40" s="167">
        <v>500000000</v>
      </c>
      <c r="I40" s="167" t="s">
        <v>118</v>
      </c>
      <c r="J40" s="167">
        <v>500000000</v>
      </c>
      <c r="K40" s="167" t="s">
        <v>118</v>
      </c>
      <c r="L40" s="167" t="s">
        <v>118</v>
      </c>
      <c r="M40" s="167">
        <v>39934000000</v>
      </c>
      <c r="N40" s="167" t="s">
        <v>118</v>
      </c>
      <c r="O40" s="169"/>
      <c r="P40" s="164" t="s">
        <v>1020</v>
      </c>
      <c r="Q40" s="164" t="s">
        <v>273</v>
      </c>
      <c r="R40" s="164" t="s">
        <v>273</v>
      </c>
      <c r="S40" s="164" t="s">
        <v>225</v>
      </c>
      <c r="T40" s="164" t="s">
        <v>137</v>
      </c>
    </row>
    <row r="41" spans="1:20" ht="12.75" outlineLevel="2">
      <c r="A41" s="164" t="s">
        <v>711</v>
      </c>
      <c r="B41" s="164" t="s">
        <v>671</v>
      </c>
      <c r="C41" s="165" t="s">
        <v>722</v>
      </c>
      <c r="D41" s="165" t="s">
        <v>723</v>
      </c>
      <c r="E41" s="166" t="s">
        <v>724</v>
      </c>
      <c r="F41" s="166" t="s">
        <v>725</v>
      </c>
      <c r="G41" s="165" t="s">
        <v>147</v>
      </c>
      <c r="H41" s="167">
        <v>39000000</v>
      </c>
      <c r="I41" s="167">
        <v>61284599.694</v>
      </c>
      <c r="J41" s="167">
        <v>13048724.983</v>
      </c>
      <c r="K41" s="167">
        <v>41662849.926</v>
      </c>
      <c r="L41" s="167">
        <v>4173480617.119</v>
      </c>
      <c r="M41" s="167">
        <v>1033842250</v>
      </c>
      <c r="N41" s="167">
        <v>3393022053.008</v>
      </c>
      <c r="O41" s="167">
        <v>29500000</v>
      </c>
      <c r="P41" s="164" t="s">
        <v>1020</v>
      </c>
      <c r="Q41" s="164" t="s">
        <v>273</v>
      </c>
      <c r="R41" s="164" t="s">
        <v>273</v>
      </c>
      <c r="S41" s="164" t="s">
        <v>387</v>
      </c>
      <c r="T41" s="164" t="s">
        <v>182</v>
      </c>
    </row>
    <row r="42" spans="1:20" ht="12.75" outlineLevel="2">
      <c r="A42" s="164" t="s">
        <v>422</v>
      </c>
      <c r="B42" s="164" t="s">
        <v>120</v>
      </c>
      <c r="C42" s="165" t="s">
        <v>508</v>
      </c>
      <c r="D42" s="164" t="s">
        <v>509</v>
      </c>
      <c r="E42" s="166" t="s">
        <v>510</v>
      </c>
      <c r="F42" s="166" t="s">
        <v>287</v>
      </c>
      <c r="G42" s="164" t="s">
        <v>177</v>
      </c>
      <c r="H42" s="167">
        <v>321300000</v>
      </c>
      <c r="I42" s="167" t="s">
        <v>118</v>
      </c>
      <c r="J42" s="167">
        <v>484751736.58</v>
      </c>
      <c r="K42" s="167" t="s">
        <v>118</v>
      </c>
      <c r="L42" s="167" t="s">
        <v>118</v>
      </c>
      <c r="M42" s="167">
        <v>38963859787.94</v>
      </c>
      <c r="N42" s="167" t="s">
        <v>118</v>
      </c>
      <c r="O42" s="169"/>
      <c r="P42" s="164" t="s">
        <v>1020</v>
      </c>
      <c r="Q42" s="164" t="s">
        <v>273</v>
      </c>
      <c r="R42" s="164" t="s">
        <v>273</v>
      </c>
      <c r="S42" s="164" t="s">
        <v>225</v>
      </c>
      <c r="T42" s="164" t="s">
        <v>182</v>
      </c>
    </row>
    <row r="43" spans="1:20" ht="12.75" outlineLevel="2">
      <c r="A43" s="164" t="s">
        <v>422</v>
      </c>
      <c r="B43" s="164" t="s">
        <v>120</v>
      </c>
      <c r="C43" s="165" t="s">
        <v>1092</v>
      </c>
      <c r="D43" s="164" t="s">
        <v>1093</v>
      </c>
      <c r="E43" s="166" t="s">
        <v>1094</v>
      </c>
      <c r="F43" s="166" t="s">
        <v>326</v>
      </c>
      <c r="G43" s="164" t="s">
        <v>177</v>
      </c>
      <c r="H43" s="167">
        <v>234100000</v>
      </c>
      <c r="I43" s="167" t="s">
        <v>118</v>
      </c>
      <c r="J43" s="167">
        <v>122500000</v>
      </c>
      <c r="K43" s="167">
        <v>239923598.121</v>
      </c>
      <c r="L43" s="167" t="s">
        <v>118</v>
      </c>
      <c r="M43" s="167">
        <v>9916368000</v>
      </c>
      <c r="N43" s="167">
        <v>19539375268.616</v>
      </c>
      <c r="O43" s="167">
        <v>154567040.08</v>
      </c>
      <c r="P43" s="164" t="s">
        <v>1020</v>
      </c>
      <c r="Q43" s="164" t="s">
        <v>273</v>
      </c>
      <c r="R43" s="164" t="s">
        <v>273</v>
      </c>
      <c r="S43" s="7" t="s">
        <v>225</v>
      </c>
      <c r="T43" s="164" t="s">
        <v>182</v>
      </c>
    </row>
    <row r="44" spans="1:20" ht="12.75" outlineLevel="2">
      <c r="A44" s="164" t="s">
        <v>422</v>
      </c>
      <c r="B44" s="164" t="s">
        <v>120</v>
      </c>
      <c r="C44" s="165" t="s">
        <v>1095</v>
      </c>
      <c r="D44" s="164" t="s">
        <v>1096</v>
      </c>
      <c r="E44" s="166" t="s">
        <v>1094</v>
      </c>
      <c r="F44" s="166" t="s">
        <v>326</v>
      </c>
      <c r="G44" s="164" t="s">
        <v>177</v>
      </c>
      <c r="H44" s="167">
        <v>200600000</v>
      </c>
      <c r="I44" s="167" t="s">
        <v>118</v>
      </c>
      <c r="J44" s="167">
        <v>102025500</v>
      </c>
      <c r="K44" s="167">
        <v>208556672.104</v>
      </c>
      <c r="L44" s="167" t="s">
        <v>118</v>
      </c>
      <c r="M44" s="167">
        <v>8259005263.65</v>
      </c>
      <c r="N44" s="167">
        <v>16984853148.758</v>
      </c>
      <c r="O44" s="167">
        <v>134359386.69</v>
      </c>
      <c r="P44" s="164" t="s">
        <v>1020</v>
      </c>
      <c r="Q44" s="164" t="s">
        <v>273</v>
      </c>
      <c r="R44" s="164" t="s">
        <v>273</v>
      </c>
      <c r="S44" s="164" t="s">
        <v>387</v>
      </c>
      <c r="T44" s="164" t="s">
        <v>182</v>
      </c>
    </row>
    <row r="45" spans="1:20" ht="12.75" outlineLevel="2">
      <c r="A45" s="164" t="s">
        <v>541</v>
      </c>
      <c r="B45" s="164" t="s">
        <v>120</v>
      </c>
      <c r="C45" s="165" t="s">
        <v>538</v>
      </c>
      <c r="D45" s="164" t="s">
        <v>539</v>
      </c>
      <c r="E45" s="166" t="s">
        <v>540</v>
      </c>
      <c r="F45" s="166" t="s">
        <v>123</v>
      </c>
      <c r="G45" s="164" t="s">
        <v>119</v>
      </c>
      <c r="H45" s="167">
        <v>100000000</v>
      </c>
      <c r="I45" s="167" t="s">
        <v>118</v>
      </c>
      <c r="J45" s="167">
        <v>99974921.91</v>
      </c>
      <c r="K45" s="167">
        <v>25078.09</v>
      </c>
      <c r="L45" s="167" t="s">
        <v>118</v>
      </c>
      <c r="M45" s="167">
        <v>8050607349.39</v>
      </c>
      <c r="N45" s="167">
        <v>2042359.382</v>
      </c>
      <c r="O45" s="167">
        <v>25078.09</v>
      </c>
      <c r="P45" s="164" t="s">
        <v>1022</v>
      </c>
      <c r="Q45" s="164" t="s">
        <v>39</v>
      </c>
      <c r="R45" s="164" t="s">
        <v>273</v>
      </c>
      <c r="S45" s="164" t="s">
        <v>225</v>
      </c>
      <c r="T45" s="164" t="s">
        <v>182</v>
      </c>
    </row>
    <row r="46" spans="1:20" ht="12.75" outlineLevel="2">
      <c r="A46" s="164" t="s">
        <v>541</v>
      </c>
      <c r="B46" s="164" t="s">
        <v>120</v>
      </c>
      <c r="C46" s="165" t="s">
        <v>542</v>
      </c>
      <c r="D46" s="164" t="s">
        <v>543</v>
      </c>
      <c r="E46" s="166" t="s">
        <v>544</v>
      </c>
      <c r="F46" s="166" t="s">
        <v>545</v>
      </c>
      <c r="G46" s="164" t="s">
        <v>119</v>
      </c>
      <c r="H46" s="167">
        <v>200000000</v>
      </c>
      <c r="I46" s="167" t="s">
        <v>118</v>
      </c>
      <c r="J46" s="167">
        <v>200000000</v>
      </c>
      <c r="K46" s="167" t="s">
        <v>118</v>
      </c>
      <c r="L46" s="167" t="s">
        <v>118</v>
      </c>
      <c r="M46" s="167">
        <v>16178300000</v>
      </c>
      <c r="N46" s="167" t="s">
        <v>118</v>
      </c>
      <c r="O46" s="169"/>
      <c r="P46" s="164" t="s">
        <v>1022</v>
      </c>
      <c r="Q46" s="164" t="s">
        <v>39</v>
      </c>
      <c r="R46" s="164" t="s">
        <v>273</v>
      </c>
      <c r="S46" s="164" t="s">
        <v>225</v>
      </c>
      <c r="T46" s="164" t="s">
        <v>182</v>
      </c>
    </row>
    <row r="47" spans="1:20" ht="12.75" outlineLevel="2">
      <c r="A47" s="164" t="s">
        <v>541</v>
      </c>
      <c r="B47" s="164" t="s">
        <v>120</v>
      </c>
      <c r="C47" s="165" t="s">
        <v>546</v>
      </c>
      <c r="D47" s="164" t="s">
        <v>547</v>
      </c>
      <c r="E47" s="166" t="s">
        <v>381</v>
      </c>
      <c r="F47" s="166" t="s">
        <v>156</v>
      </c>
      <c r="G47" s="164" t="s">
        <v>147</v>
      </c>
      <c r="H47" s="167">
        <v>220000000</v>
      </c>
      <c r="I47" s="167" t="s">
        <v>118</v>
      </c>
      <c r="J47" s="167">
        <v>305806000.52</v>
      </c>
      <c r="K47" s="167" t="s">
        <v>118</v>
      </c>
      <c r="L47" s="167" t="s">
        <v>118</v>
      </c>
      <c r="M47" s="167">
        <v>24824626000</v>
      </c>
      <c r="N47" s="167" t="s">
        <v>118</v>
      </c>
      <c r="O47" s="169"/>
      <c r="P47" s="164" t="s">
        <v>1022</v>
      </c>
      <c r="Q47" s="164" t="s">
        <v>39</v>
      </c>
      <c r="R47" s="164" t="s">
        <v>273</v>
      </c>
      <c r="S47" s="164" t="s">
        <v>225</v>
      </c>
      <c r="T47" s="164" t="s">
        <v>182</v>
      </c>
    </row>
    <row r="48" spans="1:20" ht="12.75" outlineLevel="2">
      <c r="A48" s="164" t="s">
        <v>541</v>
      </c>
      <c r="B48" s="164" t="s">
        <v>120</v>
      </c>
      <c r="C48" s="165" t="s">
        <v>548</v>
      </c>
      <c r="D48" s="164" t="s">
        <v>549</v>
      </c>
      <c r="E48" s="166" t="s">
        <v>550</v>
      </c>
      <c r="F48" s="166" t="s">
        <v>551</v>
      </c>
      <c r="G48" s="164" t="s">
        <v>119</v>
      </c>
      <c r="H48" s="167">
        <v>25000000</v>
      </c>
      <c r="I48" s="167">
        <v>25000000</v>
      </c>
      <c r="J48" s="167">
        <v>25000000</v>
      </c>
      <c r="K48" s="167" t="s">
        <v>118</v>
      </c>
      <c r="L48" s="167">
        <v>1702499746.25</v>
      </c>
      <c r="M48" s="167">
        <v>1992500229.25</v>
      </c>
      <c r="N48" s="167" t="s">
        <v>118</v>
      </c>
      <c r="O48" s="169"/>
      <c r="P48" s="164" t="s">
        <v>1022</v>
      </c>
      <c r="Q48" s="164" t="s">
        <v>39</v>
      </c>
      <c r="R48" s="164" t="s">
        <v>273</v>
      </c>
      <c r="S48" s="164" t="s">
        <v>552</v>
      </c>
      <c r="T48" s="164" t="s">
        <v>182</v>
      </c>
    </row>
    <row r="49" spans="1:20" ht="12.75" outlineLevel="2">
      <c r="A49" s="164" t="s">
        <v>541</v>
      </c>
      <c r="B49" s="164" t="s">
        <v>120</v>
      </c>
      <c r="C49" s="165" t="s">
        <v>553</v>
      </c>
      <c r="D49" s="164" t="s">
        <v>549</v>
      </c>
      <c r="E49" s="166" t="s">
        <v>550</v>
      </c>
      <c r="F49" s="166" t="s">
        <v>554</v>
      </c>
      <c r="G49" s="164" t="s">
        <v>119</v>
      </c>
      <c r="H49" s="167">
        <v>25000000</v>
      </c>
      <c r="I49" s="167">
        <v>25000000</v>
      </c>
      <c r="J49" s="167">
        <v>24947701.47</v>
      </c>
      <c r="K49" s="167">
        <v>52298.53</v>
      </c>
      <c r="L49" s="167">
        <v>1702499746.25</v>
      </c>
      <c r="M49" s="167">
        <v>1985606121</v>
      </c>
      <c r="N49" s="167">
        <v>4259191.725</v>
      </c>
      <c r="O49" s="167">
        <v>52298.53</v>
      </c>
      <c r="P49" s="164" t="s">
        <v>1022</v>
      </c>
      <c r="Q49" s="164" t="s">
        <v>39</v>
      </c>
      <c r="R49" s="164" t="s">
        <v>273</v>
      </c>
      <c r="S49" s="164" t="s">
        <v>552</v>
      </c>
      <c r="T49" s="164" t="s">
        <v>182</v>
      </c>
    </row>
    <row r="50" spans="1:20" ht="12.75" outlineLevel="2">
      <c r="A50" s="164" t="s">
        <v>1037</v>
      </c>
      <c r="B50" s="164" t="s">
        <v>671</v>
      </c>
      <c r="C50" s="165">
        <v>10468</v>
      </c>
      <c r="D50" s="165" t="s">
        <v>841</v>
      </c>
      <c r="E50" s="166" t="s">
        <v>842</v>
      </c>
      <c r="F50" s="166" t="s">
        <v>800</v>
      </c>
      <c r="G50" s="165" t="s">
        <v>199</v>
      </c>
      <c r="H50" s="167">
        <v>700000000</v>
      </c>
      <c r="I50" s="167">
        <v>6495012.788</v>
      </c>
      <c r="J50" s="167" t="s">
        <v>118</v>
      </c>
      <c r="K50" s="167">
        <v>7293946.03</v>
      </c>
      <c r="L50" s="167">
        <v>442310304.952</v>
      </c>
      <c r="M50" s="167" t="s">
        <v>118</v>
      </c>
      <c r="N50" s="167">
        <v>594018886.794</v>
      </c>
      <c r="O50" s="167">
        <v>700000000</v>
      </c>
      <c r="P50" s="164" t="s">
        <v>1020</v>
      </c>
      <c r="Q50" s="164" t="s">
        <v>273</v>
      </c>
      <c r="R50" s="164" t="s">
        <v>273</v>
      </c>
      <c r="S50" s="164" t="s">
        <v>225</v>
      </c>
      <c r="T50" s="164" t="s">
        <v>137</v>
      </c>
    </row>
    <row r="51" spans="1:20" ht="12.75" outlineLevel="2">
      <c r="A51" s="164" t="s">
        <v>1154</v>
      </c>
      <c r="B51" s="164" t="s">
        <v>671</v>
      </c>
      <c r="C51" s="165" t="s">
        <v>1155</v>
      </c>
      <c r="D51" s="164" t="s">
        <v>1156</v>
      </c>
      <c r="E51" s="166" t="s">
        <v>1157</v>
      </c>
      <c r="F51" s="166" t="s">
        <v>1157</v>
      </c>
      <c r="G51" s="164" t="s">
        <v>119</v>
      </c>
      <c r="H51" s="167">
        <v>10000000</v>
      </c>
      <c r="I51" s="167"/>
      <c r="J51" s="167">
        <v>10000000</v>
      </c>
      <c r="K51" s="167"/>
      <c r="L51" s="167"/>
      <c r="M51" s="167">
        <v>803351000</v>
      </c>
      <c r="N51" s="167"/>
      <c r="O51" s="167"/>
      <c r="P51" s="164" t="s">
        <v>1020</v>
      </c>
      <c r="Q51" s="164" t="s">
        <v>1190</v>
      </c>
      <c r="R51" s="164" t="s">
        <v>273</v>
      </c>
      <c r="S51" s="164" t="s">
        <v>225</v>
      </c>
      <c r="T51" s="164" t="s">
        <v>137</v>
      </c>
    </row>
    <row r="52" spans="1:20" ht="12.75" outlineLevel="2">
      <c r="A52" s="164" t="s">
        <v>669</v>
      </c>
      <c r="B52" s="164" t="s">
        <v>671</v>
      </c>
      <c r="C52" s="165">
        <v>10266</v>
      </c>
      <c r="D52" s="165" t="s">
        <v>867</v>
      </c>
      <c r="E52" s="166" t="s">
        <v>868</v>
      </c>
      <c r="F52" s="166" t="s">
        <v>869</v>
      </c>
      <c r="G52" s="165" t="s">
        <v>194</v>
      </c>
      <c r="H52" s="167">
        <v>50000000</v>
      </c>
      <c r="I52" s="167" t="s">
        <v>118</v>
      </c>
      <c r="J52" s="167">
        <v>17256499.872</v>
      </c>
      <c r="K52" s="167">
        <v>66287999.782</v>
      </c>
      <c r="L52" s="167" t="s">
        <v>118</v>
      </c>
      <c r="M52" s="167">
        <v>1369303748.893</v>
      </c>
      <c r="N52" s="167">
        <v>5398493994.315</v>
      </c>
      <c r="O52" s="167">
        <v>40000000</v>
      </c>
      <c r="P52" s="164" t="s">
        <v>1020</v>
      </c>
      <c r="Q52" s="164" t="s">
        <v>273</v>
      </c>
      <c r="R52" s="164" t="s">
        <v>273</v>
      </c>
      <c r="S52" s="164" t="s">
        <v>225</v>
      </c>
      <c r="T52" s="164" t="s">
        <v>137</v>
      </c>
    </row>
    <row r="53" spans="1:20" ht="12.75" outlineLevel="2">
      <c r="A53" s="164" t="s">
        <v>669</v>
      </c>
      <c r="B53" s="164" t="s">
        <v>671</v>
      </c>
      <c r="C53" s="165">
        <v>10267</v>
      </c>
      <c r="D53" s="165" t="s">
        <v>870</v>
      </c>
      <c r="E53" s="166" t="s">
        <v>871</v>
      </c>
      <c r="F53" s="166" t="s">
        <v>811</v>
      </c>
      <c r="G53" s="165" t="s">
        <v>194</v>
      </c>
      <c r="H53" s="167">
        <v>13600000</v>
      </c>
      <c r="I53" s="167" t="s">
        <v>118</v>
      </c>
      <c r="J53" s="167">
        <v>19152879.95</v>
      </c>
      <c r="K53" s="167" t="s">
        <v>118</v>
      </c>
      <c r="L53" s="167" t="s">
        <v>118</v>
      </c>
      <c r="M53" s="167">
        <v>1541400880</v>
      </c>
      <c r="N53" s="167" t="s">
        <v>118</v>
      </c>
      <c r="O53" s="169"/>
      <c r="P53" s="164" t="s">
        <v>1020</v>
      </c>
      <c r="Q53" s="164" t="s">
        <v>273</v>
      </c>
      <c r="R53" s="164" t="s">
        <v>273</v>
      </c>
      <c r="S53" s="164" t="s">
        <v>1064</v>
      </c>
      <c r="T53" s="164" t="s">
        <v>137</v>
      </c>
    </row>
    <row r="54" spans="1:20" ht="12.75" outlineLevel="2">
      <c r="A54" s="164" t="s">
        <v>669</v>
      </c>
      <c r="B54" s="164" t="s">
        <v>671</v>
      </c>
      <c r="C54" s="165">
        <v>10763</v>
      </c>
      <c r="D54" s="165" t="s">
        <v>881</v>
      </c>
      <c r="E54" s="166" t="s">
        <v>882</v>
      </c>
      <c r="F54" s="166" t="s">
        <v>567</v>
      </c>
      <c r="G54" s="165" t="s">
        <v>194</v>
      </c>
      <c r="H54" s="167">
        <v>102098000</v>
      </c>
      <c r="I54" s="167">
        <v>68621673.647</v>
      </c>
      <c r="J54" s="167">
        <v>54482000</v>
      </c>
      <c r="K54" s="167">
        <v>7619805.575</v>
      </c>
      <c r="L54" s="167">
        <v>4673135278.87</v>
      </c>
      <c r="M54" s="167">
        <v>3915635353.2</v>
      </c>
      <c r="N54" s="167">
        <v>620556884.647</v>
      </c>
      <c r="O54" s="167">
        <v>4598000</v>
      </c>
      <c r="P54" s="164" t="s">
        <v>1020</v>
      </c>
      <c r="Q54" s="164" t="s">
        <v>273</v>
      </c>
      <c r="R54" s="164" t="s">
        <v>273</v>
      </c>
      <c r="S54" s="164" t="s">
        <v>225</v>
      </c>
      <c r="T54" s="164" t="s">
        <v>137</v>
      </c>
    </row>
    <row r="55" spans="1:20" ht="12.75" outlineLevel="2">
      <c r="A55" s="164" t="s">
        <v>669</v>
      </c>
      <c r="B55" s="164" t="s">
        <v>671</v>
      </c>
      <c r="C55" s="165" t="s">
        <v>873</v>
      </c>
      <c r="D55" s="165" t="s">
        <v>874</v>
      </c>
      <c r="E55" s="166" t="s">
        <v>875</v>
      </c>
      <c r="F55" s="166" t="s">
        <v>287</v>
      </c>
      <c r="G55" s="165" t="s">
        <v>194</v>
      </c>
      <c r="H55" s="167">
        <v>15000000</v>
      </c>
      <c r="I55" s="167" t="s">
        <v>118</v>
      </c>
      <c r="J55" s="167">
        <v>22392750.147</v>
      </c>
      <c r="K55" s="167" t="s">
        <v>118</v>
      </c>
      <c r="L55" s="167" t="s">
        <v>118</v>
      </c>
      <c r="M55" s="167">
        <v>1776304372.023</v>
      </c>
      <c r="N55" s="167" t="s">
        <v>118</v>
      </c>
      <c r="O55" s="169"/>
      <c r="P55" s="164" t="s">
        <v>1020</v>
      </c>
      <c r="Q55" s="164" t="s">
        <v>273</v>
      </c>
      <c r="R55" s="164" t="s">
        <v>273</v>
      </c>
      <c r="S55" s="164" t="s">
        <v>876</v>
      </c>
      <c r="T55" s="164" t="s">
        <v>137</v>
      </c>
    </row>
    <row r="56" spans="1:20" ht="12.75" outlineLevel="2">
      <c r="A56" s="164" t="s">
        <v>669</v>
      </c>
      <c r="B56" s="164" t="s">
        <v>671</v>
      </c>
      <c r="C56" s="165" t="s">
        <v>888</v>
      </c>
      <c r="D56" s="165" t="s">
        <v>889</v>
      </c>
      <c r="E56" s="166" t="s">
        <v>890</v>
      </c>
      <c r="F56" s="166" t="s">
        <v>287</v>
      </c>
      <c r="G56" s="165" t="s">
        <v>119</v>
      </c>
      <c r="H56" s="167">
        <v>50000000</v>
      </c>
      <c r="I56" s="167">
        <v>25000000</v>
      </c>
      <c r="J56" s="167">
        <v>4730974.76</v>
      </c>
      <c r="K56" s="167">
        <v>20269025.24</v>
      </c>
      <c r="L56" s="167">
        <v>1702499746.25</v>
      </c>
      <c r="M56" s="167">
        <v>381357252.04</v>
      </c>
      <c r="N56" s="167">
        <v>1650709199.072</v>
      </c>
      <c r="O56" s="167">
        <v>20269025.24</v>
      </c>
      <c r="P56" s="164" t="s">
        <v>1020</v>
      </c>
      <c r="Q56" s="164" t="s">
        <v>273</v>
      </c>
      <c r="R56" s="164" t="s">
        <v>273</v>
      </c>
      <c r="S56" s="164" t="s">
        <v>225</v>
      </c>
      <c r="T56" s="164" t="s">
        <v>137</v>
      </c>
    </row>
    <row r="57" spans="1:20" ht="12.75" outlineLevel="2">
      <c r="A57" s="164" t="s">
        <v>927</v>
      </c>
      <c r="B57" s="164" t="s">
        <v>671</v>
      </c>
      <c r="C57" s="165" t="s">
        <v>928</v>
      </c>
      <c r="D57" s="165" t="s">
        <v>929</v>
      </c>
      <c r="E57" s="166" t="s">
        <v>186</v>
      </c>
      <c r="F57" s="166" t="s">
        <v>186</v>
      </c>
      <c r="G57" s="165" t="s">
        <v>119</v>
      </c>
      <c r="H57" s="167">
        <v>252299.1</v>
      </c>
      <c r="I57" s="167" t="s">
        <v>118</v>
      </c>
      <c r="J57" s="167">
        <v>252299.1</v>
      </c>
      <c r="K57" s="167" t="s">
        <v>118</v>
      </c>
      <c r="L57" s="167" t="s">
        <v>118</v>
      </c>
      <c r="M57" s="167">
        <v>18059573.183</v>
      </c>
      <c r="N57" s="167" t="s">
        <v>118</v>
      </c>
      <c r="O57" s="169"/>
      <c r="P57" s="164" t="s">
        <v>1022</v>
      </c>
      <c r="Q57" s="164" t="s">
        <v>1175</v>
      </c>
      <c r="R57" s="164" t="s">
        <v>273</v>
      </c>
      <c r="S57" s="164" t="s">
        <v>1097</v>
      </c>
      <c r="T57" s="164" t="s">
        <v>182</v>
      </c>
    </row>
    <row r="58" spans="1:20" ht="12.75" outlineLevel="2">
      <c r="A58" s="164" t="s">
        <v>927</v>
      </c>
      <c r="B58" s="164" t="s">
        <v>671</v>
      </c>
      <c r="C58" s="165" t="s">
        <v>930</v>
      </c>
      <c r="D58" s="165" t="s">
        <v>931</v>
      </c>
      <c r="E58" s="166" t="s">
        <v>744</v>
      </c>
      <c r="F58" s="166" t="s">
        <v>744</v>
      </c>
      <c r="G58" s="165" t="s">
        <v>119</v>
      </c>
      <c r="H58" s="167">
        <v>72607.26</v>
      </c>
      <c r="I58" s="167" t="s">
        <v>118</v>
      </c>
      <c r="J58" s="167">
        <v>72607.26</v>
      </c>
      <c r="K58" s="167" t="s">
        <v>118</v>
      </c>
      <c r="L58" s="167" t="s">
        <v>118</v>
      </c>
      <c r="M58" s="167">
        <v>5500000</v>
      </c>
      <c r="N58" s="167" t="s">
        <v>118</v>
      </c>
      <c r="O58" s="169"/>
      <c r="P58" s="164" t="s">
        <v>1022</v>
      </c>
      <c r="Q58" s="164" t="s">
        <v>1175</v>
      </c>
      <c r="R58" s="164" t="s">
        <v>273</v>
      </c>
      <c r="S58" s="164" t="s">
        <v>1097</v>
      </c>
      <c r="T58" s="164" t="s">
        <v>182</v>
      </c>
    </row>
    <row r="59" spans="1:20" ht="12.75" outlineLevel="2">
      <c r="A59" s="164" t="s">
        <v>927</v>
      </c>
      <c r="B59" s="164" t="s">
        <v>671</v>
      </c>
      <c r="C59" s="165" t="s">
        <v>932</v>
      </c>
      <c r="D59" s="165" t="s">
        <v>933</v>
      </c>
      <c r="E59" s="166" t="s">
        <v>375</v>
      </c>
      <c r="F59" s="166" t="s">
        <v>375</v>
      </c>
      <c r="G59" s="165" t="s">
        <v>119</v>
      </c>
      <c r="H59" s="167">
        <v>95183.62</v>
      </c>
      <c r="I59" s="167" t="s">
        <v>118</v>
      </c>
      <c r="J59" s="167">
        <v>95183.62</v>
      </c>
      <c r="K59" s="167" t="s">
        <v>118</v>
      </c>
      <c r="L59" s="167" t="s">
        <v>118</v>
      </c>
      <c r="M59" s="167">
        <v>7432411.202</v>
      </c>
      <c r="N59" s="167" t="s">
        <v>118</v>
      </c>
      <c r="O59" s="169"/>
      <c r="P59" s="164" t="s">
        <v>1022</v>
      </c>
      <c r="Q59" s="164" t="s">
        <v>1175</v>
      </c>
      <c r="R59" s="164" t="s">
        <v>273</v>
      </c>
      <c r="S59" s="164" t="s">
        <v>1097</v>
      </c>
      <c r="T59" s="164" t="s">
        <v>182</v>
      </c>
    </row>
    <row r="60" spans="1:20" ht="12.75" outlineLevel="2">
      <c r="A60" s="164" t="s">
        <v>927</v>
      </c>
      <c r="B60" s="164" t="s">
        <v>671</v>
      </c>
      <c r="C60" s="165" t="s">
        <v>934</v>
      </c>
      <c r="D60" s="165" t="s">
        <v>935</v>
      </c>
      <c r="E60" s="166" t="s">
        <v>936</v>
      </c>
      <c r="F60" s="166" t="s">
        <v>936</v>
      </c>
      <c r="G60" s="165" t="s">
        <v>119</v>
      </c>
      <c r="H60" s="167">
        <v>313910.02</v>
      </c>
      <c r="I60" s="167" t="s">
        <v>118</v>
      </c>
      <c r="J60" s="167">
        <v>313910.02</v>
      </c>
      <c r="K60" s="167" t="s">
        <v>118</v>
      </c>
      <c r="L60" s="167" t="s">
        <v>118</v>
      </c>
      <c r="M60" s="167">
        <v>25599353.147</v>
      </c>
      <c r="N60" s="167" t="s">
        <v>118</v>
      </c>
      <c r="O60" s="169"/>
      <c r="P60" s="164" t="s">
        <v>1022</v>
      </c>
      <c r="Q60" s="164" t="s">
        <v>1175</v>
      </c>
      <c r="R60" s="164" t="s">
        <v>273</v>
      </c>
      <c r="S60" s="164" t="s">
        <v>1097</v>
      </c>
      <c r="T60" s="164" t="s">
        <v>182</v>
      </c>
    </row>
    <row r="61" spans="1:20" ht="12.75" outlineLevel="2">
      <c r="A61" s="164" t="s">
        <v>927</v>
      </c>
      <c r="B61" s="164" t="s">
        <v>671</v>
      </c>
      <c r="C61" s="165" t="s">
        <v>937</v>
      </c>
      <c r="D61" s="165" t="s">
        <v>938</v>
      </c>
      <c r="E61" s="166" t="s">
        <v>545</v>
      </c>
      <c r="F61" s="166" t="s">
        <v>545</v>
      </c>
      <c r="G61" s="165" t="s">
        <v>119</v>
      </c>
      <c r="H61" s="167">
        <v>170296.7</v>
      </c>
      <c r="I61" s="167" t="s">
        <v>118</v>
      </c>
      <c r="J61" s="167">
        <v>170296.7</v>
      </c>
      <c r="K61" s="167" t="s">
        <v>118</v>
      </c>
      <c r="L61" s="167" t="s">
        <v>118</v>
      </c>
      <c r="M61" s="167">
        <v>13415125.434</v>
      </c>
      <c r="N61" s="167" t="s">
        <v>118</v>
      </c>
      <c r="O61" s="169"/>
      <c r="P61" s="164" t="s">
        <v>1022</v>
      </c>
      <c r="Q61" s="164" t="s">
        <v>1175</v>
      </c>
      <c r="R61" s="164" t="s">
        <v>273</v>
      </c>
      <c r="S61" s="164" t="s">
        <v>1097</v>
      </c>
      <c r="T61" s="164" t="s">
        <v>182</v>
      </c>
    </row>
    <row r="62" spans="1:20" ht="12.75" outlineLevel="2">
      <c r="A62" s="164" t="s">
        <v>927</v>
      </c>
      <c r="B62" s="164" t="s">
        <v>671</v>
      </c>
      <c r="C62" s="165" t="s">
        <v>939</v>
      </c>
      <c r="D62" s="165" t="s">
        <v>940</v>
      </c>
      <c r="E62" s="166" t="s">
        <v>156</v>
      </c>
      <c r="F62" s="166" t="s">
        <v>156</v>
      </c>
      <c r="G62" s="165" t="s">
        <v>119</v>
      </c>
      <c r="H62" s="167">
        <v>141312.5</v>
      </c>
      <c r="I62" s="167" t="s">
        <v>118</v>
      </c>
      <c r="J62" s="167">
        <v>141312.5</v>
      </c>
      <c r="K62" s="167" t="s">
        <v>118</v>
      </c>
      <c r="L62" s="167" t="s">
        <v>118</v>
      </c>
      <c r="M62" s="167">
        <v>11199012.546</v>
      </c>
      <c r="N62" s="167" t="s">
        <v>118</v>
      </c>
      <c r="O62" s="169"/>
      <c r="P62" s="164" t="s">
        <v>1022</v>
      </c>
      <c r="Q62" s="164" t="s">
        <v>1175</v>
      </c>
      <c r="R62" s="164" t="s">
        <v>273</v>
      </c>
      <c r="S62" s="164" t="s">
        <v>1097</v>
      </c>
      <c r="T62" s="164" t="s">
        <v>182</v>
      </c>
    </row>
    <row r="63" spans="1:20" ht="12.75" outlineLevel="2">
      <c r="A63" s="164" t="s">
        <v>927</v>
      </c>
      <c r="B63" s="164" t="s">
        <v>671</v>
      </c>
      <c r="C63" s="165" t="s">
        <v>941</v>
      </c>
      <c r="D63" s="165" t="s">
        <v>942</v>
      </c>
      <c r="E63" s="166" t="s">
        <v>943</v>
      </c>
      <c r="F63" s="166" t="s">
        <v>943</v>
      </c>
      <c r="G63" s="165" t="s">
        <v>119</v>
      </c>
      <c r="H63" s="167">
        <v>121882.36</v>
      </c>
      <c r="I63" s="167" t="s">
        <v>118</v>
      </c>
      <c r="J63" s="167">
        <v>121882.36</v>
      </c>
      <c r="K63" s="167" t="s">
        <v>118</v>
      </c>
      <c r="L63" s="167" t="s">
        <v>118</v>
      </c>
      <c r="M63" s="167">
        <v>9622615.709</v>
      </c>
      <c r="N63" s="167" t="s">
        <v>118</v>
      </c>
      <c r="O63" s="169"/>
      <c r="P63" s="164" t="s">
        <v>1022</v>
      </c>
      <c r="Q63" s="164" t="s">
        <v>1175</v>
      </c>
      <c r="R63" s="164" t="s">
        <v>273</v>
      </c>
      <c r="S63" s="164" t="s">
        <v>1097</v>
      </c>
      <c r="T63" s="164" t="s">
        <v>182</v>
      </c>
    </row>
    <row r="64" spans="1:20" ht="12.75" outlineLevel="2">
      <c r="A64" s="164" t="s">
        <v>927</v>
      </c>
      <c r="B64" s="164" t="s">
        <v>671</v>
      </c>
      <c r="C64" s="165" t="s">
        <v>944</v>
      </c>
      <c r="D64" s="165" t="s">
        <v>945</v>
      </c>
      <c r="E64" s="166" t="s">
        <v>554</v>
      </c>
      <c r="F64" s="166" t="s">
        <v>554</v>
      </c>
      <c r="G64" s="165" t="s">
        <v>119</v>
      </c>
      <c r="H64" s="167">
        <v>262329.11</v>
      </c>
      <c r="I64" s="167" t="s">
        <v>118</v>
      </c>
      <c r="J64" s="167">
        <v>262329.11</v>
      </c>
      <c r="K64" s="167" t="s">
        <v>118</v>
      </c>
      <c r="L64" s="167" t="s">
        <v>118</v>
      </c>
      <c r="M64" s="167">
        <v>20966653.692</v>
      </c>
      <c r="N64" s="167" t="s">
        <v>118</v>
      </c>
      <c r="O64" s="169"/>
      <c r="P64" s="164" t="s">
        <v>1022</v>
      </c>
      <c r="Q64" s="164" t="s">
        <v>1175</v>
      </c>
      <c r="R64" s="164" t="s">
        <v>273</v>
      </c>
      <c r="S64" s="164" t="s">
        <v>1097</v>
      </c>
      <c r="T64" s="164" t="s">
        <v>182</v>
      </c>
    </row>
    <row r="65" spans="1:20" ht="12.75" outlineLevel="2">
      <c r="A65" s="164" t="s">
        <v>927</v>
      </c>
      <c r="B65" s="164" t="s">
        <v>671</v>
      </c>
      <c r="C65" s="165" t="s">
        <v>946</v>
      </c>
      <c r="D65" s="165" t="s">
        <v>947</v>
      </c>
      <c r="E65" s="166" t="s">
        <v>567</v>
      </c>
      <c r="F65" s="166" t="s">
        <v>567</v>
      </c>
      <c r="G65" s="165" t="s">
        <v>119</v>
      </c>
      <c r="H65" s="167">
        <v>364377.46</v>
      </c>
      <c r="I65" s="167" t="s">
        <v>118</v>
      </c>
      <c r="J65" s="167">
        <v>364377.46</v>
      </c>
      <c r="K65" s="167" t="s">
        <v>118</v>
      </c>
      <c r="L65" s="167" t="s">
        <v>118</v>
      </c>
      <c r="M65" s="167">
        <v>29314168.534</v>
      </c>
      <c r="N65" s="167" t="s">
        <v>118</v>
      </c>
      <c r="O65" s="169"/>
      <c r="P65" s="164" t="s">
        <v>1022</v>
      </c>
      <c r="Q65" s="164" t="s">
        <v>1175</v>
      </c>
      <c r="R65" s="164" t="s">
        <v>273</v>
      </c>
      <c r="S65" s="164" t="s">
        <v>1097</v>
      </c>
      <c r="T65" s="164" t="s">
        <v>182</v>
      </c>
    </row>
    <row r="66" spans="1:20" ht="12.75" outlineLevel="2">
      <c r="A66" s="164" t="s">
        <v>927</v>
      </c>
      <c r="B66" s="164" t="s">
        <v>671</v>
      </c>
      <c r="C66" s="165" t="s">
        <v>1098</v>
      </c>
      <c r="D66" s="165" t="s">
        <v>1099</v>
      </c>
      <c r="E66" s="166" t="s">
        <v>386</v>
      </c>
      <c r="F66" s="166" t="s">
        <v>386</v>
      </c>
      <c r="G66" s="165" t="s">
        <v>119</v>
      </c>
      <c r="H66" s="167">
        <v>18109</v>
      </c>
      <c r="I66" s="167" t="s">
        <v>118</v>
      </c>
      <c r="J66" s="167">
        <v>18109</v>
      </c>
      <c r="K66" s="167" t="s">
        <v>118</v>
      </c>
      <c r="L66" s="167" t="s">
        <v>118</v>
      </c>
      <c r="M66" s="167">
        <v>1457321.696</v>
      </c>
      <c r="N66" s="167" t="s">
        <v>118</v>
      </c>
      <c r="O66" s="169"/>
      <c r="P66" s="164" t="s">
        <v>1022</v>
      </c>
      <c r="Q66" s="164" t="s">
        <v>1175</v>
      </c>
      <c r="R66" s="164" t="s">
        <v>273</v>
      </c>
      <c r="S66" s="164" t="s">
        <v>1097</v>
      </c>
      <c r="T66" s="164" t="s">
        <v>182</v>
      </c>
    </row>
    <row r="67" spans="1:20" ht="12.75" outlineLevel="2">
      <c r="A67" s="164" t="s">
        <v>927</v>
      </c>
      <c r="B67" s="164" t="s">
        <v>671</v>
      </c>
      <c r="C67" s="165" t="s">
        <v>1100</v>
      </c>
      <c r="D67" s="165" t="s">
        <v>1101</v>
      </c>
      <c r="E67" s="166" t="s">
        <v>31</v>
      </c>
      <c r="F67" s="166" t="s">
        <v>31</v>
      </c>
      <c r="G67" s="165" t="s">
        <v>119</v>
      </c>
      <c r="H67" s="167">
        <v>112652.27</v>
      </c>
      <c r="I67" s="167" t="s">
        <v>118</v>
      </c>
      <c r="J67" s="167">
        <v>112652.27</v>
      </c>
      <c r="K67" s="167" t="s">
        <v>118</v>
      </c>
      <c r="L67" s="167" t="s">
        <v>118</v>
      </c>
      <c r="M67" s="167">
        <v>9124833.14</v>
      </c>
      <c r="N67" s="167" t="s">
        <v>118</v>
      </c>
      <c r="O67" s="169"/>
      <c r="P67" s="164" t="s">
        <v>1022</v>
      </c>
      <c r="Q67" s="164" t="s">
        <v>1175</v>
      </c>
      <c r="R67" s="164" t="s">
        <v>273</v>
      </c>
      <c r="S67" s="7" t="s">
        <v>1097</v>
      </c>
      <c r="T67" s="164" t="s">
        <v>182</v>
      </c>
    </row>
    <row r="68" spans="1:20" ht="12.75" outlineLevel="2">
      <c r="A68" s="164" t="s">
        <v>927</v>
      </c>
      <c r="B68" s="164" t="s">
        <v>671</v>
      </c>
      <c r="C68" s="165" t="s">
        <v>32</v>
      </c>
      <c r="D68" s="165" t="s">
        <v>33</v>
      </c>
      <c r="E68" s="166" t="s">
        <v>135</v>
      </c>
      <c r="F68" s="166" t="s">
        <v>135</v>
      </c>
      <c r="G68" s="165" t="s">
        <v>119</v>
      </c>
      <c r="H68" s="167">
        <v>277502.97</v>
      </c>
      <c r="I68" s="167" t="s">
        <v>118</v>
      </c>
      <c r="J68" s="167">
        <v>277502.97</v>
      </c>
      <c r="K68" s="167" t="s">
        <v>118</v>
      </c>
      <c r="L68" s="167" t="s">
        <v>118</v>
      </c>
      <c r="M68" s="167">
        <v>22599838.913</v>
      </c>
      <c r="N68" s="167" t="s">
        <v>118</v>
      </c>
      <c r="O68" s="169"/>
      <c r="P68" s="164" t="s">
        <v>1022</v>
      </c>
      <c r="Q68" s="164" t="s">
        <v>1175</v>
      </c>
      <c r="R68" s="164" t="s">
        <v>273</v>
      </c>
      <c r="S68" s="164" t="s">
        <v>1097</v>
      </c>
      <c r="T68" s="164" t="s">
        <v>182</v>
      </c>
    </row>
    <row r="69" spans="1:20" ht="12.75" outlineLevel="1">
      <c r="A69" s="164"/>
      <c r="B69" s="164"/>
      <c r="C69" s="165"/>
      <c r="D69" s="165"/>
      <c r="E69" s="166"/>
      <c r="F69" s="166"/>
      <c r="G69" s="165"/>
      <c r="H69" s="167"/>
      <c r="I69" s="167"/>
      <c r="J69" s="167">
        <f>SUBTOTAL(9,J24:J68)</f>
        <v>3240412473.7432666</v>
      </c>
      <c r="K69" s="167"/>
      <c r="L69" s="167"/>
      <c r="M69" s="167">
        <f>SUBTOTAL(9,M24:M68)</f>
        <v>259269136355.52206</v>
      </c>
      <c r="N69" s="167"/>
      <c r="O69" s="169"/>
      <c r="P69" s="164"/>
      <c r="Q69" s="164"/>
      <c r="R69" s="387" t="s">
        <v>1032</v>
      </c>
      <c r="S69" s="164"/>
      <c r="T69" s="164">
        <f>SUBTOTAL(9,T24:T68)</f>
        <v>0</v>
      </c>
    </row>
    <row r="70" spans="1:20" ht="12.75" outlineLevel="2">
      <c r="A70" s="164" t="s">
        <v>180</v>
      </c>
      <c r="B70" s="164" t="s">
        <v>671</v>
      </c>
      <c r="C70" s="165" t="s">
        <v>674</v>
      </c>
      <c r="D70" s="165" t="s">
        <v>675</v>
      </c>
      <c r="E70" s="166" t="s">
        <v>309</v>
      </c>
      <c r="F70" s="166" t="s">
        <v>676</v>
      </c>
      <c r="G70" s="165" t="s">
        <v>119</v>
      </c>
      <c r="H70" s="167">
        <v>137500000</v>
      </c>
      <c r="I70" s="167">
        <v>69548863.86</v>
      </c>
      <c r="J70" s="167">
        <v>3199947.77</v>
      </c>
      <c r="K70" s="167">
        <v>66348916.09</v>
      </c>
      <c r="L70" s="167">
        <v>4736276922.945</v>
      </c>
      <c r="M70" s="167">
        <v>251178673.03</v>
      </c>
      <c r="N70" s="167">
        <v>5403455017.763</v>
      </c>
      <c r="O70" s="167">
        <v>66348916.09</v>
      </c>
      <c r="P70" s="164" t="s">
        <v>1022</v>
      </c>
      <c r="Q70" s="164" t="s">
        <v>131</v>
      </c>
      <c r="R70" s="164" t="s">
        <v>131</v>
      </c>
      <c r="S70" s="164" t="s">
        <v>132</v>
      </c>
      <c r="T70" s="164" t="s">
        <v>182</v>
      </c>
    </row>
    <row r="71" spans="1:20" ht="12.75" outlineLevel="2">
      <c r="A71" s="164" t="s">
        <v>180</v>
      </c>
      <c r="B71" s="164" t="s">
        <v>120</v>
      </c>
      <c r="C71" s="165" t="s">
        <v>307</v>
      </c>
      <c r="D71" s="164" t="s">
        <v>308</v>
      </c>
      <c r="E71" s="166" t="s">
        <v>309</v>
      </c>
      <c r="F71" s="166" t="s">
        <v>223</v>
      </c>
      <c r="G71" s="164" t="s">
        <v>177</v>
      </c>
      <c r="H71" s="167">
        <v>162509000</v>
      </c>
      <c r="I71" s="167">
        <v>185126454.965</v>
      </c>
      <c r="J71" s="167">
        <v>26881080.67</v>
      </c>
      <c r="K71" s="167">
        <v>150088824.406</v>
      </c>
      <c r="L71" s="167">
        <v>12607109704.005</v>
      </c>
      <c r="M71" s="167">
        <v>2100177440.52</v>
      </c>
      <c r="N71" s="167">
        <v>12223232256.716</v>
      </c>
      <c r="O71" s="167">
        <v>96692386.74</v>
      </c>
      <c r="P71" s="164" t="s">
        <v>1022</v>
      </c>
      <c r="Q71" s="164" t="s">
        <v>131</v>
      </c>
      <c r="R71" s="164" t="s">
        <v>131</v>
      </c>
      <c r="S71" s="164" t="s">
        <v>132</v>
      </c>
      <c r="T71" s="164" t="s">
        <v>182</v>
      </c>
    </row>
    <row r="72" spans="1:20" ht="12.75" outlineLevel="2">
      <c r="A72" s="164" t="s">
        <v>670</v>
      </c>
      <c r="B72" s="164" t="s">
        <v>671</v>
      </c>
      <c r="C72" s="165">
        <v>8220060001</v>
      </c>
      <c r="D72" s="165" t="s">
        <v>706</v>
      </c>
      <c r="E72" s="166" t="s">
        <v>707</v>
      </c>
      <c r="F72" s="166" t="s">
        <v>254</v>
      </c>
      <c r="G72" s="165" t="s">
        <v>138</v>
      </c>
      <c r="H72" s="167">
        <v>80000000</v>
      </c>
      <c r="I72" s="167">
        <v>11652125.598</v>
      </c>
      <c r="J72" s="167" t="s">
        <v>118</v>
      </c>
      <c r="K72" s="167">
        <v>11713030.404</v>
      </c>
      <c r="L72" s="167">
        <v>793509634.955</v>
      </c>
      <c r="M72" s="167" t="s">
        <v>118</v>
      </c>
      <c r="N72" s="167">
        <v>953909070.984</v>
      </c>
      <c r="O72" s="167">
        <v>80000000</v>
      </c>
      <c r="P72" s="164" t="s">
        <v>1022</v>
      </c>
      <c r="Q72" s="164" t="s">
        <v>131</v>
      </c>
      <c r="R72" s="164" t="s">
        <v>131</v>
      </c>
      <c r="S72" s="164" t="s">
        <v>132</v>
      </c>
      <c r="T72" s="164" t="s">
        <v>137</v>
      </c>
    </row>
    <row r="73" spans="1:20" ht="12.75" outlineLevel="2">
      <c r="A73" s="164" t="s">
        <v>670</v>
      </c>
      <c r="B73" s="164" t="s">
        <v>120</v>
      </c>
      <c r="C73" s="165">
        <v>2371</v>
      </c>
      <c r="D73" s="164" t="s">
        <v>128</v>
      </c>
      <c r="E73" s="166" t="s">
        <v>129</v>
      </c>
      <c r="F73" s="166" t="s">
        <v>130</v>
      </c>
      <c r="G73" s="164" t="s">
        <v>119</v>
      </c>
      <c r="H73" s="167">
        <v>300000000</v>
      </c>
      <c r="I73" s="167">
        <v>300000000</v>
      </c>
      <c r="J73" s="167">
        <v>0</v>
      </c>
      <c r="K73" s="167">
        <v>300000000</v>
      </c>
      <c r="L73" s="167">
        <v>20429996955</v>
      </c>
      <c r="M73" s="167">
        <v>0</v>
      </c>
      <c r="N73" s="167">
        <v>24431996796</v>
      </c>
      <c r="O73" s="167">
        <v>300000000</v>
      </c>
      <c r="P73" s="164" t="s">
        <v>1022</v>
      </c>
      <c r="Q73" s="164" t="s">
        <v>131</v>
      </c>
      <c r="R73" s="164" t="s">
        <v>131</v>
      </c>
      <c r="S73" s="164" t="s">
        <v>132</v>
      </c>
      <c r="T73" s="164" t="s">
        <v>137</v>
      </c>
    </row>
    <row r="74" spans="1:20" ht="12.75" outlineLevel="2">
      <c r="A74" s="164" t="s">
        <v>160</v>
      </c>
      <c r="B74" s="164" t="s">
        <v>671</v>
      </c>
      <c r="C74" s="165">
        <v>6533674</v>
      </c>
      <c r="D74" s="165" t="s">
        <v>758</v>
      </c>
      <c r="E74" s="166" t="s">
        <v>759</v>
      </c>
      <c r="F74" s="166" t="s">
        <v>333</v>
      </c>
      <c r="G74" s="165" t="s">
        <v>147</v>
      </c>
      <c r="H74" s="167">
        <v>14000000</v>
      </c>
      <c r="I74" s="167">
        <v>4133592.822</v>
      </c>
      <c r="J74" s="167">
        <v>3476757.008</v>
      </c>
      <c r="K74" s="167">
        <v>111953.021</v>
      </c>
      <c r="L74" s="167">
        <v>281497629.206</v>
      </c>
      <c r="M74" s="167">
        <v>278294742.563</v>
      </c>
      <c r="N74" s="167">
        <v>9117452.818</v>
      </c>
      <c r="O74" s="167">
        <v>79270</v>
      </c>
      <c r="P74" s="164" t="s">
        <v>1022</v>
      </c>
      <c r="Q74" s="164" t="s">
        <v>131</v>
      </c>
      <c r="R74" s="164" t="s">
        <v>131</v>
      </c>
      <c r="S74" s="164" t="s">
        <v>1244</v>
      </c>
      <c r="T74" s="164" t="s">
        <v>137</v>
      </c>
    </row>
    <row r="75" spans="1:20" ht="12.75" outlineLevel="2">
      <c r="A75" s="164" t="s">
        <v>397</v>
      </c>
      <c r="B75" s="164" t="s">
        <v>120</v>
      </c>
      <c r="C75" s="165" t="s">
        <v>406</v>
      </c>
      <c r="D75" s="164" t="s">
        <v>407</v>
      </c>
      <c r="E75" s="166" t="s">
        <v>408</v>
      </c>
      <c r="F75" s="166" t="s">
        <v>254</v>
      </c>
      <c r="G75" s="164" t="s">
        <v>119</v>
      </c>
      <c r="H75" s="167">
        <v>100000000</v>
      </c>
      <c r="I75" s="167">
        <v>71888892.16</v>
      </c>
      <c r="J75" s="167">
        <v>22892086.19</v>
      </c>
      <c r="K75" s="167">
        <v>48996805.97</v>
      </c>
      <c r="L75" s="167">
        <v>4895632826.424</v>
      </c>
      <c r="M75" s="167">
        <v>1814028604.09</v>
      </c>
      <c r="N75" s="167">
        <v>3990299354.911</v>
      </c>
      <c r="O75" s="167">
        <v>48996805.97</v>
      </c>
      <c r="P75" s="164" t="s">
        <v>1022</v>
      </c>
      <c r="Q75" s="164" t="s">
        <v>131</v>
      </c>
      <c r="R75" s="164" t="s">
        <v>131</v>
      </c>
      <c r="S75" s="164" t="s">
        <v>299</v>
      </c>
      <c r="T75" s="164" t="s">
        <v>182</v>
      </c>
    </row>
    <row r="76" spans="1:20" ht="12.75" outlineLevel="2">
      <c r="A76" s="164" t="s">
        <v>422</v>
      </c>
      <c r="B76" s="164" t="s">
        <v>671</v>
      </c>
      <c r="C76" s="165" t="s">
        <v>802</v>
      </c>
      <c r="D76" s="165" t="s">
        <v>803</v>
      </c>
      <c r="E76" s="166" t="s">
        <v>804</v>
      </c>
      <c r="F76" s="166" t="s">
        <v>123</v>
      </c>
      <c r="G76" s="165" t="s">
        <v>119</v>
      </c>
      <c r="H76" s="167">
        <v>5000000</v>
      </c>
      <c r="I76" s="167">
        <v>2798000</v>
      </c>
      <c r="J76" s="167">
        <v>2425093</v>
      </c>
      <c r="K76" s="167">
        <v>372907</v>
      </c>
      <c r="L76" s="167">
        <v>190543771.6</v>
      </c>
      <c r="M76" s="167">
        <v>195480725.42</v>
      </c>
      <c r="N76" s="167">
        <v>30369542.097</v>
      </c>
      <c r="O76" s="167">
        <v>372907</v>
      </c>
      <c r="P76" s="164" t="s">
        <v>1022</v>
      </c>
      <c r="Q76" s="164" t="s">
        <v>131</v>
      </c>
      <c r="R76" s="164" t="s">
        <v>131</v>
      </c>
      <c r="S76" s="164" t="s">
        <v>1244</v>
      </c>
      <c r="T76" s="164" t="s">
        <v>182</v>
      </c>
    </row>
    <row r="77" spans="1:20" ht="13.5" outlineLevel="2">
      <c r="A77" s="164" t="s">
        <v>422</v>
      </c>
      <c r="B77" s="164" t="s">
        <v>671</v>
      </c>
      <c r="C77" s="165" t="s">
        <v>808</v>
      </c>
      <c r="D77" s="165" t="s">
        <v>809</v>
      </c>
      <c r="E77" s="166" t="s">
        <v>810</v>
      </c>
      <c r="F77" s="166" t="s">
        <v>811</v>
      </c>
      <c r="G77" s="165" t="s">
        <v>119</v>
      </c>
      <c r="H77" s="167">
        <v>1684040</v>
      </c>
      <c r="I77" s="167">
        <v>1297702</v>
      </c>
      <c r="J77" s="167">
        <v>1297702</v>
      </c>
      <c r="K77" s="167" t="s">
        <v>118</v>
      </c>
      <c r="L77" s="167">
        <v>88373493.028</v>
      </c>
      <c r="M77" s="167">
        <v>101283318.91</v>
      </c>
      <c r="N77" s="167" t="s">
        <v>118</v>
      </c>
      <c r="O77" s="169"/>
      <c r="P77" s="164" t="s">
        <v>1022</v>
      </c>
      <c r="Q77" s="164" t="s">
        <v>131</v>
      </c>
      <c r="R77" s="164" t="s">
        <v>131</v>
      </c>
      <c r="S77" s="301" t="s">
        <v>1247</v>
      </c>
      <c r="T77" s="164" t="s">
        <v>182</v>
      </c>
    </row>
    <row r="78" spans="1:20" ht="12.75" outlineLevel="2">
      <c r="A78" s="164" t="s">
        <v>422</v>
      </c>
      <c r="B78" s="164" t="s">
        <v>120</v>
      </c>
      <c r="C78" s="165" t="s">
        <v>435</v>
      </c>
      <c r="D78" s="164" t="s">
        <v>436</v>
      </c>
      <c r="E78" s="166" t="s">
        <v>408</v>
      </c>
      <c r="F78" s="166" t="s">
        <v>135</v>
      </c>
      <c r="G78" s="164" t="s">
        <v>177</v>
      </c>
      <c r="H78" s="167">
        <v>6900000</v>
      </c>
      <c r="I78" s="167">
        <v>494902.523</v>
      </c>
      <c r="J78" s="167">
        <v>429700</v>
      </c>
      <c r="K78" s="167">
        <v>31488.398</v>
      </c>
      <c r="L78" s="167">
        <v>33702856.77</v>
      </c>
      <c r="M78" s="167">
        <v>34556302.12</v>
      </c>
      <c r="N78" s="167">
        <v>2564414.819</v>
      </c>
      <c r="O78" s="167">
        <v>20285.91</v>
      </c>
      <c r="P78" s="164" t="s">
        <v>1022</v>
      </c>
      <c r="Q78" s="164" t="s">
        <v>131</v>
      </c>
      <c r="R78" s="164" t="s">
        <v>131</v>
      </c>
      <c r="S78" s="164" t="s">
        <v>1064</v>
      </c>
      <c r="T78" s="164" t="s">
        <v>182</v>
      </c>
    </row>
    <row r="79" spans="1:20" ht="12.75" outlineLevel="2">
      <c r="A79" s="164" t="s">
        <v>422</v>
      </c>
      <c r="B79" s="164" t="s">
        <v>120</v>
      </c>
      <c r="C79" s="165" t="s">
        <v>440</v>
      </c>
      <c r="D79" s="164" t="s">
        <v>441</v>
      </c>
      <c r="E79" s="166" t="s">
        <v>408</v>
      </c>
      <c r="F79" s="166" t="s">
        <v>442</v>
      </c>
      <c r="G79" s="164" t="s">
        <v>177</v>
      </c>
      <c r="H79" s="167">
        <v>20700000</v>
      </c>
      <c r="I79" s="167">
        <v>26047323.878</v>
      </c>
      <c r="J79" s="167">
        <v>8642270.04</v>
      </c>
      <c r="K79" s="167">
        <v>16143327.905</v>
      </c>
      <c r="L79" s="167">
        <v>1773822491.688</v>
      </c>
      <c r="M79" s="167">
        <v>681775059.79</v>
      </c>
      <c r="N79" s="167">
        <v>1314712452.204</v>
      </c>
      <c r="O79" s="167">
        <v>10400087.49</v>
      </c>
      <c r="P79" s="164" t="s">
        <v>1022</v>
      </c>
      <c r="Q79" s="164" t="s">
        <v>131</v>
      </c>
      <c r="R79" s="164" t="s">
        <v>131</v>
      </c>
      <c r="S79" s="164" t="s">
        <v>44</v>
      </c>
      <c r="T79" s="164" t="s">
        <v>182</v>
      </c>
    </row>
    <row r="80" spans="1:20" ht="12.75" outlineLevel="2">
      <c r="A80" s="164" t="s">
        <v>422</v>
      </c>
      <c r="B80" s="164" t="s">
        <v>120</v>
      </c>
      <c r="C80" s="165" t="s">
        <v>454</v>
      </c>
      <c r="D80" s="164" t="s">
        <v>455</v>
      </c>
      <c r="E80" s="166" t="s">
        <v>456</v>
      </c>
      <c r="F80" s="166" t="s">
        <v>244</v>
      </c>
      <c r="G80" s="164" t="s">
        <v>177</v>
      </c>
      <c r="H80" s="167">
        <v>91800000</v>
      </c>
      <c r="I80" s="167">
        <v>13934545.751</v>
      </c>
      <c r="J80" s="167">
        <v>11495276</v>
      </c>
      <c r="K80" s="167">
        <v>1326951.748</v>
      </c>
      <c r="L80" s="167">
        <v>948942424.194</v>
      </c>
      <c r="M80" s="167">
        <v>903416039.9</v>
      </c>
      <c r="N80" s="167">
        <v>108066936.218</v>
      </c>
      <c r="O80" s="167">
        <v>854867.99</v>
      </c>
      <c r="P80" s="164" t="s">
        <v>1022</v>
      </c>
      <c r="Q80" s="164" t="s">
        <v>131</v>
      </c>
      <c r="R80" s="164" t="s">
        <v>131</v>
      </c>
      <c r="S80" s="164" t="s">
        <v>1244</v>
      </c>
      <c r="T80" s="164" t="s">
        <v>182</v>
      </c>
    </row>
    <row r="81" spans="1:20" ht="12.75" outlineLevel="2">
      <c r="A81" s="164" t="s">
        <v>422</v>
      </c>
      <c r="B81" s="164" t="s">
        <v>120</v>
      </c>
      <c r="C81" s="165" t="s">
        <v>478</v>
      </c>
      <c r="D81" s="164" t="s">
        <v>479</v>
      </c>
      <c r="E81" s="166" t="s">
        <v>306</v>
      </c>
      <c r="F81" s="166" t="s">
        <v>135</v>
      </c>
      <c r="G81" s="164" t="s">
        <v>177</v>
      </c>
      <c r="H81" s="167">
        <v>281800000</v>
      </c>
      <c r="I81" s="167">
        <v>26793960.451</v>
      </c>
      <c r="J81" s="167">
        <v>4995189.83</v>
      </c>
      <c r="K81" s="167">
        <v>20526895.815</v>
      </c>
      <c r="L81" s="167">
        <v>1824668434.753</v>
      </c>
      <c r="M81" s="167">
        <v>405690244.17</v>
      </c>
      <c r="N81" s="167">
        <v>1671710175.975</v>
      </c>
      <c r="O81" s="167">
        <v>13224132.82</v>
      </c>
      <c r="P81" s="164" t="s">
        <v>1022</v>
      </c>
      <c r="Q81" s="164" t="s">
        <v>131</v>
      </c>
      <c r="R81" s="164" t="s">
        <v>131</v>
      </c>
      <c r="S81" s="164" t="s">
        <v>132</v>
      </c>
      <c r="T81" s="164" t="s">
        <v>182</v>
      </c>
    </row>
    <row r="82" spans="1:20" ht="12.75" outlineLevel="2">
      <c r="A82" s="164" t="s">
        <v>512</v>
      </c>
      <c r="B82" s="164" t="s">
        <v>671</v>
      </c>
      <c r="C82" s="165" t="s">
        <v>820</v>
      </c>
      <c r="D82" s="165" t="s">
        <v>821</v>
      </c>
      <c r="E82" s="166" t="s">
        <v>822</v>
      </c>
      <c r="F82" s="166" t="s">
        <v>811</v>
      </c>
      <c r="G82" s="165" t="s">
        <v>511</v>
      </c>
      <c r="H82" s="167">
        <v>200000</v>
      </c>
      <c r="I82" s="167">
        <v>325228.001</v>
      </c>
      <c r="J82" s="167" t="s">
        <v>118</v>
      </c>
      <c r="K82" s="167">
        <v>310446.002</v>
      </c>
      <c r="L82" s="167">
        <v>22148023.573</v>
      </c>
      <c r="M82" s="167" t="s">
        <v>118</v>
      </c>
      <c r="N82" s="167">
        <v>25282719.082</v>
      </c>
      <c r="O82" s="167">
        <v>200000</v>
      </c>
      <c r="P82" s="164" t="s">
        <v>1022</v>
      </c>
      <c r="Q82" s="164" t="s">
        <v>131</v>
      </c>
      <c r="R82" s="164" t="s">
        <v>131</v>
      </c>
      <c r="S82" s="164" t="s">
        <v>132</v>
      </c>
      <c r="T82" s="164" t="s">
        <v>182</v>
      </c>
    </row>
    <row r="83" spans="1:20" ht="12.75" outlineLevel="2">
      <c r="A83" s="164" t="s">
        <v>512</v>
      </c>
      <c r="B83" s="164" t="s">
        <v>120</v>
      </c>
      <c r="C83" s="165" t="s">
        <v>524</v>
      </c>
      <c r="D83" s="164" t="s">
        <v>525</v>
      </c>
      <c r="E83" s="166" t="s">
        <v>526</v>
      </c>
      <c r="F83" s="166" t="s">
        <v>254</v>
      </c>
      <c r="G83" s="164" t="s">
        <v>511</v>
      </c>
      <c r="H83" s="167">
        <v>55170000</v>
      </c>
      <c r="I83" s="167">
        <v>5587729.912</v>
      </c>
      <c r="J83" s="167">
        <v>143701.23</v>
      </c>
      <c r="K83" s="167">
        <v>5189451.473</v>
      </c>
      <c r="L83" s="167">
        <v>380524350.278</v>
      </c>
      <c r="M83" s="167">
        <v>11082454.68</v>
      </c>
      <c r="N83" s="167">
        <v>422628872.56</v>
      </c>
      <c r="O83" s="167">
        <v>3343223.26</v>
      </c>
      <c r="P83" s="164" t="s">
        <v>1022</v>
      </c>
      <c r="Q83" s="164" t="s">
        <v>131</v>
      </c>
      <c r="R83" s="164" t="s">
        <v>131</v>
      </c>
      <c r="S83" s="164" t="s">
        <v>132</v>
      </c>
      <c r="T83" s="164" t="s">
        <v>182</v>
      </c>
    </row>
    <row r="84" spans="1:20" ht="12.75" outlineLevel="2">
      <c r="A84" s="164" t="s">
        <v>512</v>
      </c>
      <c r="B84" s="164" t="s">
        <v>120</v>
      </c>
      <c r="C84" s="165" t="s">
        <v>529</v>
      </c>
      <c r="D84" s="164" t="s">
        <v>530</v>
      </c>
      <c r="E84" s="166" t="s">
        <v>531</v>
      </c>
      <c r="F84" s="166" t="s">
        <v>123</v>
      </c>
      <c r="G84" s="164" t="s">
        <v>119</v>
      </c>
      <c r="H84" s="167">
        <v>127000000</v>
      </c>
      <c r="I84" s="167">
        <v>127000000</v>
      </c>
      <c r="J84" s="167">
        <v>34747793.87</v>
      </c>
      <c r="K84" s="167">
        <v>92252206.13</v>
      </c>
      <c r="L84" s="167">
        <v>8648698710.95</v>
      </c>
      <c r="M84" s="167">
        <v>2753825786.89</v>
      </c>
      <c r="N84" s="167">
        <v>7513018681.974</v>
      </c>
      <c r="O84" s="167">
        <v>92252206.13</v>
      </c>
      <c r="P84" s="164" t="s">
        <v>1022</v>
      </c>
      <c r="Q84" s="164" t="s">
        <v>131</v>
      </c>
      <c r="R84" s="164" t="s">
        <v>131</v>
      </c>
      <c r="S84" s="164" t="s">
        <v>132</v>
      </c>
      <c r="T84" s="164" t="s">
        <v>182</v>
      </c>
    </row>
    <row r="85" spans="1:20" ht="12.75" outlineLevel="2">
      <c r="A85" s="164" t="s">
        <v>512</v>
      </c>
      <c r="B85" s="164" t="s">
        <v>120</v>
      </c>
      <c r="C85" s="165" t="s">
        <v>532</v>
      </c>
      <c r="D85" s="164" t="s">
        <v>533</v>
      </c>
      <c r="E85" s="166" t="s">
        <v>1166</v>
      </c>
      <c r="F85" s="166" t="s">
        <v>123</v>
      </c>
      <c r="G85" s="164" t="s">
        <v>511</v>
      </c>
      <c r="H85" s="167">
        <v>56860000</v>
      </c>
      <c r="I85" s="167" t="s">
        <v>118</v>
      </c>
      <c r="J85" s="167">
        <v>70908.47</v>
      </c>
      <c r="K85" s="167">
        <v>88188530.442</v>
      </c>
      <c r="L85" s="167" t="s">
        <v>118</v>
      </c>
      <c r="M85" s="167">
        <v>5743733.38</v>
      </c>
      <c r="N85" s="167">
        <v>7182072977.349</v>
      </c>
      <c r="O85" s="167">
        <v>56814086.76</v>
      </c>
      <c r="P85" s="164" t="s">
        <v>1022</v>
      </c>
      <c r="Q85" s="164" t="s">
        <v>131</v>
      </c>
      <c r="R85" s="164" t="s">
        <v>131</v>
      </c>
      <c r="S85" s="164" t="s">
        <v>132</v>
      </c>
      <c r="T85" s="164" t="s">
        <v>182</v>
      </c>
    </row>
    <row r="86" spans="1:20" ht="12.75" outlineLevel="2">
      <c r="A86" s="164" t="s">
        <v>555</v>
      </c>
      <c r="B86" s="164" t="s">
        <v>120</v>
      </c>
      <c r="C86" s="165" t="s">
        <v>577</v>
      </c>
      <c r="D86" s="164" t="s">
        <v>578</v>
      </c>
      <c r="E86" s="166" t="s">
        <v>298</v>
      </c>
      <c r="F86" s="166" t="s">
        <v>287</v>
      </c>
      <c r="G86" s="164" t="s">
        <v>177</v>
      </c>
      <c r="H86" s="167">
        <v>18350000</v>
      </c>
      <c r="I86" s="167">
        <v>1777729.443</v>
      </c>
      <c r="J86" s="167">
        <v>0</v>
      </c>
      <c r="K86" s="167">
        <v>1696929.528</v>
      </c>
      <c r="L86" s="167">
        <v>121063357.057</v>
      </c>
      <c r="M86" s="167">
        <v>0</v>
      </c>
      <c r="N86" s="167">
        <v>138197922.605</v>
      </c>
      <c r="O86" s="167">
        <v>1093220.41</v>
      </c>
      <c r="P86" s="164" t="s">
        <v>1022</v>
      </c>
      <c r="Q86" s="164" t="s">
        <v>131</v>
      </c>
      <c r="R86" s="164" t="s">
        <v>131</v>
      </c>
      <c r="S86" s="164" t="s">
        <v>1244</v>
      </c>
      <c r="T86" s="164" t="s">
        <v>182</v>
      </c>
    </row>
    <row r="87" spans="1:20" ht="12.75" outlineLevel="2">
      <c r="A87" s="164" t="s">
        <v>631</v>
      </c>
      <c r="B87" s="164" t="s">
        <v>120</v>
      </c>
      <c r="C87" s="165" t="s">
        <v>632</v>
      </c>
      <c r="D87" s="164" t="s">
        <v>633</v>
      </c>
      <c r="E87" s="166" t="s">
        <v>634</v>
      </c>
      <c r="F87" s="166" t="s">
        <v>359</v>
      </c>
      <c r="G87" s="164" t="s">
        <v>119</v>
      </c>
      <c r="H87" s="167">
        <v>20000000</v>
      </c>
      <c r="I87" s="167">
        <v>20000000</v>
      </c>
      <c r="J87" s="167">
        <v>0</v>
      </c>
      <c r="K87" s="167">
        <v>20000000</v>
      </c>
      <c r="L87" s="167">
        <v>1361999797</v>
      </c>
      <c r="M87" s="167">
        <v>0</v>
      </c>
      <c r="N87" s="167">
        <v>1628799786.4</v>
      </c>
      <c r="O87" s="167">
        <v>20000000</v>
      </c>
      <c r="P87" s="164" t="s">
        <v>1022</v>
      </c>
      <c r="Q87" s="164" t="s">
        <v>131</v>
      </c>
      <c r="R87" s="164" t="s">
        <v>131</v>
      </c>
      <c r="S87" s="164" t="s">
        <v>132</v>
      </c>
      <c r="T87" s="164" t="s">
        <v>137</v>
      </c>
    </row>
    <row r="88" spans="1:20" ht="24" outlineLevel="2">
      <c r="A88" s="164" t="s">
        <v>585</v>
      </c>
      <c r="B88" s="164" t="s">
        <v>120</v>
      </c>
      <c r="C88" s="165" t="s">
        <v>34</v>
      </c>
      <c r="D88" s="164" t="s">
        <v>35</v>
      </c>
      <c r="E88" s="166" t="s">
        <v>36</v>
      </c>
      <c r="F88" s="166" t="s">
        <v>175</v>
      </c>
      <c r="G88" s="164" t="s">
        <v>119</v>
      </c>
      <c r="H88" s="167">
        <v>6000000</v>
      </c>
      <c r="I88" s="167" t="s">
        <v>118</v>
      </c>
      <c r="J88" s="167">
        <v>0</v>
      </c>
      <c r="K88" s="167">
        <v>6000000</v>
      </c>
      <c r="L88" s="167" t="s">
        <v>118</v>
      </c>
      <c r="M88" s="167">
        <v>0</v>
      </c>
      <c r="N88" s="167">
        <v>488639935.92</v>
      </c>
      <c r="O88" s="167">
        <v>6000000</v>
      </c>
      <c r="P88" s="164" t="s">
        <v>1022</v>
      </c>
      <c r="Q88" s="164" t="s">
        <v>131</v>
      </c>
      <c r="R88" s="164" t="s">
        <v>131</v>
      </c>
      <c r="S88" s="164" t="s">
        <v>132</v>
      </c>
      <c r="T88" s="164" t="s">
        <v>182</v>
      </c>
    </row>
    <row r="89" spans="1:20" ht="24" outlineLevel="2">
      <c r="A89" s="164" t="s">
        <v>658</v>
      </c>
      <c r="B89" s="164" t="s">
        <v>671</v>
      </c>
      <c r="C89" s="165" t="s">
        <v>859</v>
      </c>
      <c r="D89" s="165" t="s">
        <v>860</v>
      </c>
      <c r="E89" s="166" t="s">
        <v>861</v>
      </c>
      <c r="F89" s="166" t="s">
        <v>156</v>
      </c>
      <c r="G89" s="165" t="s">
        <v>655</v>
      </c>
      <c r="H89" s="167">
        <v>500000000</v>
      </c>
      <c r="I89" s="167">
        <v>133338665.102</v>
      </c>
      <c r="J89" s="167">
        <v>150000</v>
      </c>
      <c r="K89" s="167">
        <v>133172502.019</v>
      </c>
      <c r="L89" s="167">
        <v>9080361740.065</v>
      </c>
      <c r="M89" s="167">
        <v>11887496.732</v>
      </c>
      <c r="N89" s="167">
        <v>10845567142.15</v>
      </c>
      <c r="O89" s="167">
        <v>499436825</v>
      </c>
      <c r="P89" s="164" t="s">
        <v>1022</v>
      </c>
      <c r="Q89" s="164" t="s">
        <v>131</v>
      </c>
      <c r="R89" s="164" t="s">
        <v>131</v>
      </c>
      <c r="S89" s="164" t="s">
        <v>132</v>
      </c>
      <c r="T89" s="164" t="s">
        <v>137</v>
      </c>
    </row>
    <row r="90" spans="1:20" ht="12.75" outlineLevel="2">
      <c r="A90" s="164" t="s">
        <v>669</v>
      </c>
      <c r="B90" s="164" t="s">
        <v>671</v>
      </c>
      <c r="C90" s="165">
        <v>10764</v>
      </c>
      <c r="D90" s="165" t="s">
        <v>883</v>
      </c>
      <c r="E90" s="166" t="s">
        <v>884</v>
      </c>
      <c r="F90" s="166" t="s">
        <v>567</v>
      </c>
      <c r="G90" s="165" t="s">
        <v>194</v>
      </c>
      <c r="H90" s="167">
        <v>35000000</v>
      </c>
      <c r="I90" s="167">
        <v>34709500.226</v>
      </c>
      <c r="J90" s="167" t="s">
        <v>118</v>
      </c>
      <c r="K90" s="167">
        <v>29000999.905</v>
      </c>
      <c r="L90" s="167">
        <v>2363716613.105</v>
      </c>
      <c r="M90" s="167" t="s">
        <v>118</v>
      </c>
      <c r="N90" s="167">
        <v>2361841122.513</v>
      </c>
      <c r="O90" s="167">
        <v>17500000</v>
      </c>
      <c r="P90" s="164" t="s">
        <v>1022</v>
      </c>
      <c r="Q90" s="164" t="s">
        <v>131</v>
      </c>
      <c r="R90" s="164" t="s">
        <v>131</v>
      </c>
      <c r="S90" s="164" t="s">
        <v>132</v>
      </c>
      <c r="T90" s="164" t="s">
        <v>137</v>
      </c>
    </row>
    <row r="91" spans="1:20" ht="12.75" outlineLevel="2">
      <c r="A91" s="164" t="s">
        <v>948</v>
      </c>
      <c r="B91" s="164" t="s">
        <v>671</v>
      </c>
      <c r="C91" s="165" t="s">
        <v>981</v>
      </c>
      <c r="D91" s="165" t="s">
        <v>982</v>
      </c>
      <c r="E91" s="166" t="s">
        <v>983</v>
      </c>
      <c r="F91" s="166" t="s">
        <v>984</v>
      </c>
      <c r="G91" s="165" t="s">
        <v>119</v>
      </c>
      <c r="H91" s="167">
        <v>200000000</v>
      </c>
      <c r="I91" s="167">
        <v>178667573</v>
      </c>
      <c r="J91" s="167">
        <v>63739899</v>
      </c>
      <c r="K91" s="167">
        <v>114927674</v>
      </c>
      <c r="L91" s="167">
        <v>12167259907.824</v>
      </c>
      <c r="M91" s="167">
        <v>5127875202.81</v>
      </c>
      <c r="N91" s="167">
        <v>9359708543.132</v>
      </c>
      <c r="O91" s="167">
        <v>114927674</v>
      </c>
      <c r="P91" s="164" t="s">
        <v>1022</v>
      </c>
      <c r="Q91" s="164" t="s">
        <v>131</v>
      </c>
      <c r="R91" s="164" t="s">
        <v>131</v>
      </c>
      <c r="S91" s="164" t="s">
        <v>957</v>
      </c>
      <c r="T91" s="164" t="s">
        <v>137</v>
      </c>
    </row>
    <row r="92" spans="1:20" ht="12.75" outlineLevel="1">
      <c r="A92" s="164"/>
      <c r="B92" s="164"/>
      <c r="C92" s="165"/>
      <c r="D92" s="165"/>
      <c r="E92" s="166"/>
      <c r="F92" s="166"/>
      <c r="G92" s="165"/>
      <c r="H92" s="167"/>
      <c r="I92" s="167"/>
      <c r="J92" s="167">
        <f>SUBTOTAL(9,J70:J91)</f>
        <v>184587405.078</v>
      </c>
      <c r="K92" s="167"/>
      <c r="L92" s="167"/>
      <c r="M92" s="167">
        <f>SUBTOTAL(9,M70:M91)</f>
        <v>14676295825.005001</v>
      </c>
      <c r="N92" s="167"/>
      <c r="O92" s="167"/>
      <c r="P92" s="164"/>
      <c r="Q92" s="164"/>
      <c r="R92" s="387" t="s">
        <v>1033</v>
      </c>
      <c r="S92" s="164"/>
      <c r="T92" s="164">
        <f>SUBTOTAL(9,T70:T91)</f>
        <v>0</v>
      </c>
    </row>
    <row r="93" spans="1:20" ht="12.75" outlineLevel="2">
      <c r="A93" s="164" t="s">
        <v>180</v>
      </c>
      <c r="B93" s="164" t="s">
        <v>671</v>
      </c>
      <c r="C93" s="165" t="s">
        <v>1073</v>
      </c>
      <c r="D93" s="165" t="s">
        <v>1074</v>
      </c>
      <c r="E93" s="166" t="s">
        <v>309</v>
      </c>
      <c r="F93" s="166" t="s">
        <v>37</v>
      </c>
      <c r="G93" s="165" t="s">
        <v>119</v>
      </c>
      <c r="H93" s="167">
        <v>37500000</v>
      </c>
      <c r="I93" s="167">
        <v>36609169.17</v>
      </c>
      <c r="J93" s="167">
        <v>5949320.8</v>
      </c>
      <c r="K93" s="167">
        <v>30659848.37</v>
      </c>
      <c r="L93" s="167">
        <v>2493084048.894</v>
      </c>
      <c r="M93" s="167">
        <v>468417748.889</v>
      </c>
      <c r="N93" s="167">
        <v>2496937723.806</v>
      </c>
      <c r="O93" s="167">
        <v>30659848.37</v>
      </c>
      <c r="P93" s="164" t="s">
        <v>1022</v>
      </c>
      <c r="Q93" s="164" t="s">
        <v>131</v>
      </c>
      <c r="R93" s="164" t="s">
        <v>38</v>
      </c>
      <c r="S93" s="164" t="s">
        <v>132</v>
      </c>
      <c r="T93" s="164" t="s">
        <v>182</v>
      </c>
    </row>
    <row r="94" spans="1:20" ht="12.75" outlineLevel="1">
      <c r="A94" s="164"/>
      <c r="B94" s="164"/>
      <c r="C94" s="165"/>
      <c r="D94" s="165"/>
      <c r="E94" s="166"/>
      <c r="F94" s="166"/>
      <c r="G94" s="165"/>
      <c r="H94" s="167"/>
      <c r="I94" s="167"/>
      <c r="J94" s="167">
        <f>SUBTOTAL(9,J93:J93)</f>
        <v>5949320.8</v>
      </c>
      <c r="K94" s="167"/>
      <c r="L94" s="167"/>
      <c r="M94" s="167">
        <f>SUBTOTAL(9,M93:M93)</f>
        <v>468417748.889</v>
      </c>
      <c r="N94" s="167"/>
      <c r="O94" s="167"/>
      <c r="P94" s="164"/>
      <c r="Q94" s="164"/>
      <c r="R94" s="387" t="s">
        <v>1199</v>
      </c>
      <c r="S94" s="164"/>
      <c r="T94" s="164">
        <f>SUBTOTAL(9,T93:T93)</f>
        <v>0</v>
      </c>
    </row>
    <row r="95" spans="1:20" ht="12.75" outlineLevel="2">
      <c r="A95" s="164" t="s">
        <v>180</v>
      </c>
      <c r="B95" s="164" t="s">
        <v>120</v>
      </c>
      <c r="C95" s="165" t="s">
        <v>212</v>
      </c>
      <c r="D95" s="164" t="s">
        <v>213</v>
      </c>
      <c r="E95" s="166" t="s">
        <v>214</v>
      </c>
      <c r="F95" s="166" t="s">
        <v>215</v>
      </c>
      <c r="G95" s="164" t="s">
        <v>177</v>
      </c>
      <c r="H95" s="167">
        <v>5793530.9</v>
      </c>
      <c r="I95" s="167">
        <v>320631.939</v>
      </c>
      <c r="J95" s="167">
        <v>285477.26</v>
      </c>
      <c r="K95" s="167" t="s">
        <v>118</v>
      </c>
      <c r="L95" s="167">
        <v>21835031.797</v>
      </c>
      <c r="M95" s="167">
        <v>22727126.45</v>
      </c>
      <c r="N95" s="167" t="s">
        <v>118</v>
      </c>
      <c r="O95" s="169"/>
      <c r="P95" s="164" t="s">
        <v>1023</v>
      </c>
      <c r="Q95" s="164" t="s">
        <v>1024</v>
      </c>
      <c r="R95" s="164" t="s">
        <v>216</v>
      </c>
      <c r="S95" s="164" t="s">
        <v>387</v>
      </c>
      <c r="T95" s="164" t="s">
        <v>182</v>
      </c>
    </row>
    <row r="96" spans="1:20" ht="12.75" outlineLevel="2">
      <c r="A96" s="164" t="s">
        <v>180</v>
      </c>
      <c r="B96" s="164" t="s">
        <v>120</v>
      </c>
      <c r="C96" s="165" t="s">
        <v>262</v>
      </c>
      <c r="D96" s="164" t="s">
        <v>263</v>
      </c>
      <c r="E96" s="166" t="s">
        <v>264</v>
      </c>
      <c r="F96" s="166" t="s">
        <v>265</v>
      </c>
      <c r="G96" s="164" t="s">
        <v>177</v>
      </c>
      <c r="H96" s="167">
        <v>10864000</v>
      </c>
      <c r="I96" s="167">
        <v>13290981.054</v>
      </c>
      <c r="J96" s="167">
        <v>20124.65</v>
      </c>
      <c r="K96" s="167">
        <v>12666711.179</v>
      </c>
      <c r="L96" s="167">
        <v>905115674.841</v>
      </c>
      <c r="M96" s="167">
        <v>1630096.51</v>
      </c>
      <c r="N96" s="167">
        <v>1031576823.174</v>
      </c>
      <c r="O96" s="167">
        <v>8160331.33</v>
      </c>
      <c r="P96" s="164" t="s">
        <v>1023</v>
      </c>
      <c r="Q96" s="164" t="s">
        <v>1024</v>
      </c>
      <c r="R96" s="164" t="s">
        <v>216</v>
      </c>
      <c r="S96" s="164" t="s">
        <v>261</v>
      </c>
      <c r="T96" s="164" t="s">
        <v>182</v>
      </c>
    </row>
    <row r="97" spans="1:20" ht="12.75" outlineLevel="2">
      <c r="A97" s="164" t="s">
        <v>180</v>
      </c>
      <c r="B97" s="164" t="s">
        <v>120</v>
      </c>
      <c r="C97" s="165" t="s">
        <v>269</v>
      </c>
      <c r="D97" s="164" t="s">
        <v>270</v>
      </c>
      <c r="E97" s="166" t="s">
        <v>264</v>
      </c>
      <c r="F97" s="166" t="s">
        <v>265</v>
      </c>
      <c r="G97" s="164" t="s">
        <v>177</v>
      </c>
      <c r="H97" s="167">
        <v>1260798.83</v>
      </c>
      <c r="I97" s="167">
        <v>2526670.553</v>
      </c>
      <c r="J97" s="167">
        <v>1174501.27</v>
      </c>
      <c r="K97" s="167">
        <v>1260997.495</v>
      </c>
      <c r="L97" s="167">
        <v>172066239.018</v>
      </c>
      <c r="M97" s="167">
        <v>87118981.68</v>
      </c>
      <c r="N97" s="167">
        <v>102695622.549</v>
      </c>
      <c r="O97" s="167">
        <v>812377.99</v>
      </c>
      <c r="P97" s="164" t="s">
        <v>1023</v>
      </c>
      <c r="Q97" s="164" t="s">
        <v>1024</v>
      </c>
      <c r="R97" s="164" t="s">
        <v>216</v>
      </c>
      <c r="S97" s="164" t="s">
        <v>1064</v>
      </c>
      <c r="T97" s="164" t="s">
        <v>182</v>
      </c>
    </row>
    <row r="98" spans="1:20" ht="12.75" outlineLevel="2">
      <c r="A98" s="164" t="s">
        <v>689</v>
      </c>
      <c r="B98" s="164" t="s">
        <v>671</v>
      </c>
      <c r="C98" s="165">
        <v>10028</v>
      </c>
      <c r="D98" s="165" t="s">
        <v>700</v>
      </c>
      <c r="E98" s="166" t="s">
        <v>701</v>
      </c>
      <c r="F98" s="166" t="s">
        <v>123</v>
      </c>
      <c r="G98" s="165" t="s">
        <v>690</v>
      </c>
      <c r="H98" s="167">
        <v>10500000</v>
      </c>
      <c r="I98" s="167">
        <v>5801069.028</v>
      </c>
      <c r="J98" s="167">
        <v>1978828.879</v>
      </c>
      <c r="K98" s="167">
        <v>3025341.286</v>
      </c>
      <c r="L98" s="167">
        <v>395052741.893</v>
      </c>
      <c r="M98" s="167">
        <v>158227504.323</v>
      </c>
      <c r="N98" s="167">
        <v>246383761.988</v>
      </c>
      <c r="O98" s="167">
        <v>3489882.44</v>
      </c>
      <c r="P98" s="164" t="s">
        <v>1023</v>
      </c>
      <c r="Q98" s="164" t="s">
        <v>1024</v>
      </c>
      <c r="R98" s="164" t="s">
        <v>216</v>
      </c>
      <c r="S98" s="164" t="s">
        <v>702</v>
      </c>
      <c r="T98" s="164" t="s">
        <v>137</v>
      </c>
    </row>
    <row r="99" spans="1:20" ht="12.75" outlineLevel="2">
      <c r="A99" s="164" t="s">
        <v>711</v>
      </c>
      <c r="B99" s="164" t="s">
        <v>671</v>
      </c>
      <c r="C99" s="165" t="s">
        <v>714</v>
      </c>
      <c r="D99" s="165" t="s">
        <v>715</v>
      </c>
      <c r="E99" s="166" t="s">
        <v>716</v>
      </c>
      <c r="F99" s="166" t="s">
        <v>494</v>
      </c>
      <c r="G99" s="165" t="s">
        <v>147</v>
      </c>
      <c r="H99" s="167">
        <v>18000000</v>
      </c>
      <c r="I99" s="167" t="s">
        <v>118</v>
      </c>
      <c r="J99" s="167" t="s">
        <v>118</v>
      </c>
      <c r="K99" s="167">
        <v>25421399.955</v>
      </c>
      <c r="L99" s="167" t="s">
        <v>118</v>
      </c>
      <c r="M99" s="167" t="s">
        <v>118</v>
      </c>
      <c r="N99" s="167">
        <v>2070318540.818</v>
      </c>
      <c r="O99" s="167">
        <v>18000000</v>
      </c>
      <c r="P99" s="164" t="s">
        <v>1023</v>
      </c>
      <c r="Q99" s="164" t="s">
        <v>1024</v>
      </c>
      <c r="R99" s="164" t="s">
        <v>216</v>
      </c>
      <c r="S99" s="164" t="s">
        <v>1064</v>
      </c>
      <c r="T99" s="164" t="s">
        <v>182</v>
      </c>
    </row>
    <row r="100" spans="1:20" ht="12.75" outlineLevel="2">
      <c r="A100" s="164" t="s">
        <v>160</v>
      </c>
      <c r="B100" s="164" t="s">
        <v>671</v>
      </c>
      <c r="C100" s="165" t="s">
        <v>749</v>
      </c>
      <c r="D100" s="165" t="s">
        <v>750</v>
      </c>
      <c r="E100" s="166" t="s">
        <v>260</v>
      </c>
      <c r="F100" s="166" t="s">
        <v>1171</v>
      </c>
      <c r="G100" s="165" t="s">
        <v>147</v>
      </c>
      <c r="H100" s="167">
        <v>4600000</v>
      </c>
      <c r="I100" s="167">
        <v>5651400.217</v>
      </c>
      <c r="J100" s="167" t="s">
        <v>118</v>
      </c>
      <c r="K100" s="167">
        <v>5079211.246</v>
      </c>
      <c r="L100" s="167">
        <v>384860297.428</v>
      </c>
      <c r="M100" s="167" t="s">
        <v>118</v>
      </c>
      <c r="N100" s="167">
        <v>413650909.65</v>
      </c>
      <c r="O100" s="167">
        <v>3596411</v>
      </c>
      <c r="P100" s="164" t="s">
        <v>1023</v>
      </c>
      <c r="Q100" s="164" t="s">
        <v>1024</v>
      </c>
      <c r="R100" s="164" t="s">
        <v>216</v>
      </c>
      <c r="S100" s="164" t="s">
        <v>1064</v>
      </c>
      <c r="T100" s="164" t="s">
        <v>137</v>
      </c>
    </row>
    <row r="101" spans="1:20" ht="12.75" outlineLevel="2">
      <c r="A101" s="164" t="s">
        <v>422</v>
      </c>
      <c r="B101" s="164" t="s">
        <v>671</v>
      </c>
      <c r="C101" s="165" t="s">
        <v>786</v>
      </c>
      <c r="D101" s="165" t="s">
        <v>787</v>
      </c>
      <c r="E101" s="166" t="s">
        <v>449</v>
      </c>
      <c r="F101" s="166" t="s">
        <v>49</v>
      </c>
      <c r="G101" s="165" t="s">
        <v>194</v>
      </c>
      <c r="H101" s="167">
        <v>686000</v>
      </c>
      <c r="I101" s="167">
        <v>107577.594</v>
      </c>
      <c r="J101" s="167">
        <v>85396.922</v>
      </c>
      <c r="K101" s="167">
        <v>13811.204</v>
      </c>
      <c r="L101" s="167">
        <v>7326033.035</v>
      </c>
      <c r="M101" s="167">
        <v>6668217.09</v>
      </c>
      <c r="N101" s="167">
        <v>1124784.321</v>
      </c>
      <c r="O101" s="167">
        <v>8334.06</v>
      </c>
      <c r="P101" s="164" t="s">
        <v>1023</v>
      </c>
      <c r="Q101" s="164" t="s">
        <v>1024</v>
      </c>
      <c r="R101" s="164" t="s">
        <v>216</v>
      </c>
      <c r="S101" s="164" t="s">
        <v>450</v>
      </c>
      <c r="T101" s="164" t="s">
        <v>182</v>
      </c>
    </row>
    <row r="102" spans="1:20" ht="12.75" outlineLevel="2">
      <c r="A102" s="164" t="s">
        <v>422</v>
      </c>
      <c r="B102" s="164" t="s">
        <v>671</v>
      </c>
      <c r="C102" s="165" t="s">
        <v>788</v>
      </c>
      <c r="D102" s="165" t="s">
        <v>789</v>
      </c>
      <c r="E102" s="166" t="s">
        <v>790</v>
      </c>
      <c r="F102" s="166" t="s">
        <v>156</v>
      </c>
      <c r="G102" s="165" t="s">
        <v>119</v>
      </c>
      <c r="H102" s="167">
        <v>706500</v>
      </c>
      <c r="I102" s="167">
        <v>298948.89</v>
      </c>
      <c r="J102" s="167">
        <v>298948.89</v>
      </c>
      <c r="K102" s="167" t="s">
        <v>118</v>
      </c>
      <c r="L102" s="167">
        <v>20358416.375</v>
      </c>
      <c r="M102" s="167">
        <v>23575109.418</v>
      </c>
      <c r="N102" s="167" t="s">
        <v>118</v>
      </c>
      <c r="O102" s="169"/>
      <c r="P102" s="164" t="s">
        <v>1023</v>
      </c>
      <c r="Q102" s="164" t="s">
        <v>1024</v>
      </c>
      <c r="R102" s="164" t="s">
        <v>216</v>
      </c>
      <c r="S102" s="164" t="s">
        <v>340</v>
      </c>
      <c r="T102" s="164" t="s">
        <v>182</v>
      </c>
    </row>
    <row r="103" spans="1:20" ht="12.75" outlineLevel="2">
      <c r="A103" s="164" t="s">
        <v>422</v>
      </c>
      <c r="B103" s="164" t="s">
        <v>120</v>
      </c>
      <c r="C103" s="165" t="s">
        <v>427</v>
      </c>
      <c r="D103" s="164" t="s">
        <v>428</v>
      </c>
      <c r="E103" s="166" t="s">
        <v>429</v>
      </c>
      <c r="F103" s="166" t="s">
        <v>430</v>
      </c>
      <c r="G103" s="164" t="s">
        <v>177</v>
      </c>
      <c r="H103" s="167">
        <v>12735856.59</v>
      </c>
      <c r="I103" s="167">
        <v>5958410.185</v>
      </c>
      <c r="J103" s="167">
        <v>0</v>
      </c>
      <c r="K103" s="167">
        <v>5687593.361</v>
      </c>
      <c r="L103" s="167">
        <v>405767673.101</v>
      </c>
      <c r="M103" s="167">
        <v>0</v>
      </c>
      <c r="N103" s="167">
        <v>463197542.561</v>
      </c>
      <c r="O103" s="167">
        <v>3664143.41</v>
      </c>
      <c r="P103" s="164" t="s">
        <v>1023</v>
      </c>
      <c r="Q103" s="164" t="s">
        <v>1024</v>
      </c>
      <c r="R103" s="164" t="s">
        <v>216</v>
      </c>
      <c r="S103" s="164" t="s">
        <v>278</v>
      </c>
      <c r="T103" s="164" t="s">
        <v>182</v>
      </c>
    </row>
    <row r="104" spans="1:20" ht="12.75" outlineLevel="2">
      <c r="A104" s="164" t="s">
        <v>422</v>
      </c>
      <c r="B104" s="164" t="s">
        <v>120</v>
      </c>
      <c r="C104" s="165" t="s">
        <v>447</v>
      </c>
      <c r="D104" s="164" t="s">
        <v>448</v>
      </c>
      <c r="E104" s="166" t="s">
        <v>449</v>
      </c>
      <c r="F104" s="166" t="s">
        <v>49</v>
      </c>
      <c r="G104" s="164" t="s">
        <v>177</v>
      </c>
      <c r="H104" s="167">
        <v>2700000</v>
      </c>
      <c r="I104" s="167">
        <v>2043326.858</v>
      </c>
      <c r="J104" s="167">
        <v>60569.54</v>
      </c>
      <c r="K104" s="167">
        <v>1884713.207</v>
      </c>
      <c r="L104" s="167">
        <v>139150538.293</v>
      </c>
      <c r="M104" s="167">
        <v>4986944.19</v>
      </c>
      <c r="N104" s="167">
        <v>153491023.477</v>
      </c>
      <c r="O104" s="167">
        <v>1214197.12</v>
      </c>
      <c r="P104" s="164" t="s">
        <v>1023</v>
      </c>
      <c r="Q104" s="164" t="s">
        <v>1024</v>
      </c>
      <c r="R104" s="164" t="s">
        <v>216</v>
      </c>
      <c r="S104" s="164" t="s">
        <v>450</v>
      </c>
      <c r="T104" s="164" t="s">
        <v>182</v>
      </c>
    </row>
    <row r="105" spans="1:20" ht="12.75" outlineLevel="2">
      <c r="A105" s="164" t="s">
        <v>422</v>
      </c>
      <c r="B105" s="164" t="s">
        <v>120</v>
      </c>
      <c r="C105" s="165" t="s">
        <v>487</v>
      </c>
      <c r="D105" s="164" t="s">
        <v>488</v>
      </c>
      <c r="E105" s="166" t="s">
        <v>489</v>
      </c>
      <c r="F105" s="166" t="s">
        <v>490</v>
      </c>
      <c r="G105" s="164" t="s">
        <v>177</v>
      </c>
      <c r="H105" s="167">
        <v>15100000</v>
      </c>
      <c r="I105" s="167">
        <v>20152376.165</v>
      </c>
      <c r="J105" s="167">
        <v>2671843.46</v>
      </c>
      <c r="K105" s="167">
        <v>16527399.405</v>
      </c>
      <c r="L105" s="167">
        <v>1372376612.26</v>
      </c>
      <c r="M105" s="167">
        <v>210463120.93</v>
      </c>
      <c r="N105" s="167">
        <v>1345991231.057</v>
      </c>
      <c r="O105" s="167">
        <v>10647519.57</v>
      </c>
      <c r="P105" s="164" t="s">
        <v>1023</v>
      </c>
      <c r="Q105" s="164" t="s">
        <v>1024</v>
      </c>
      <c r="R105" s="164" t="s">
        <v>216</v>
      </c>
      <c r="S105" s="164" t="s">
        <v>261</v>
      </c>
      <c r="T105" s="164" t="s">
        <v>182</v>
      </c>
    </row>
    <row r="106" spans="1:20" ht="12.75" outlineLevel="2">
      <c r="A106" s="164" t="s">
        <v>512</v>
      </c>
      <c r="B106" s="164" t="s">
        <v>671</v>
      </c>
      <c r="C106" s="165" t="s">
        <v>823</v>
      </c>
      <c r="D106" s="165" t="s">
        <v>824</v>
      </c>
      <c r="E106" s="166" t="s">
        <v>825</v>
      </c>
      <c r="F106" s="166" t="s">
        <v>826</v>
      </c>
      <c r="G106" s="165" t="s">
        <v>119</v>
      </c>
      <c r="H106" s="167">
        <v>250000</v>
      </c>
      <c r="I106" s="167">
        <v>162522.28</v>
      </c>
      <c r="J106" s="167" t="s">
        <v>118</v>
      </c>
      <c r="K106" s="167">
        <v>162522.28</v>
      </c>
      <c r="L106" s="167">
        <v>11067765.618</v>
      </c>
      <c r="M106" s="167" t="s">
        <v>118</v>
      </c>
      <c r="N106" s="167">
        <v>13235812.747</v>
      </c>
      <c r="O106" s="167">
        <v>162522.28</v>
      </c>
      <c r="P106" s="164" t="s">
        <v>1023</v>
      </c>
      <c r="Q106" s="164" t="s">
        <v>1024</v>
      </c>
      <c r="R106" s="164" t="s">
        <v>216</v>
      </c>
      <c r="S106" s="164" t="s">
        <v>517</v>
      </c>
      <c r="T106" s="164" t="s">
        <v>182</v>
      </c>
    </row>
    <row r="107" spans="1:20" ht="12.75" outlineLevel="2">
      <c r="A107" s="164" t="s">
        <v>512</v>
      </c>
      <c r="B107" s="164" t="s">
        <v>120</v>
      </c>
      <c r="C107" s="165" t="s">
        <v>515</v>
      </c>
      <c r="D107" s="164" t="s">
        <v>516</v>
      </c>
      <c r="E107" s="166" t="s">
        <v>514</v>
      </c>
      <c r="F107" s="166" t="s">
        <v>224</v>
      </c>
      <c r="G107" s="164" t="s">
        <v>119</v>
      </c>
      <c r="H107" s="167">
        <v>5000000</v>
      </c>
      <c r="I107" s="167">
        <v>164869.07</v>
      </c>
      <c r="J107" s="167">
        <v>165906.25</v>
      </c>
      <c r="K107" s="167">
        <v>0</v>
      </c>
      <c r="L107" s="167">
        <v>11227581.75</v>
      </c>
      <c r="M107" s="167">
        <v>11539610.79</v>
      </c>
      <c r="N107" s="167">
        <v>0</v>
      </c>
      <c r="O107" s="167">
        <v>1080566.66</v>
      </c>
      <c r="P107" s="164" t="s">
        <v>1023</v>
      </c>
      <c r="Q107" s="164" t="s">
        <v>1024</v>
      </c>
      <c r="R107" s="164" t="s">
        <v>216</v>
      </c>
      <c r="S107" s="164" t="s">
        <v>517</v>
      </c>
      <c r="T107" s="164" t="s">
        <v>182</v>
      </c>
    </row>
    <row r="108" spans="1:20" ht="12.75" outlineLevel="2">
      <c r="A108" s="164" t="s">
        <v>512</v>
      </c>
      <c r="B108" s="164" t="s">
        <v>120</v>
      </c>
      <c r="C108" s="165" t="s">
        <v>518</v>
      </c>
      <c r="D108" s="164" t="s">
        <v>519</v>
      </c>
      <c r="E108" s="166" t="s">
        <v>514</v>
      </c>
      <c r="F108" s="166" t="s">
        <v>135</v>
      </c>
      <c r="G108" s="164" t="s">
        <v>119</v>
      </c>
      <c r="H108" s="167">
        <v>20000000</v>
      </c>
      <c r="I108" s="167">
        <v>9806687.16</v>
      </c>
      <c r="J108" s="167">
        <v>1522374.23</v>
      </c>
      <c r="K108" s="167">
        <v>8284312.93</v>
      </c>
      <c r="L108" s="167">
        <v>667835296.058</v>
      </c>
      <c r="M108" s="167">
        <v>123102950.61</v>
      </c>
      <c r="N108" s="167">
        <v>674674356.54</v>
      </c>
      <c r="O108" s="167">
        <v>9806687.16</v>
      </c>
      <c r="P108" s="164" t="s">
        <v>1023</v>
      </c>
      <c r="Q108" s="164" t="s">
        <v>1024</v>
      </c>
      <c r="R108" s="164" t="s">
        <v>216</v>
      </c>
      <c r="S108" s="164" t="s">
        <v>517</v>
      </c>
      <c r="T108" s="164" t="s">
        <v>182</v>
      </c>
    </row>
    <row r="109" spans="1:20" ht="12.75" outlineLevel="2">
      <c r="A109" s="164" t="s">
        <v>604</v>
      </c>
      <c r="B109" s="164" t="s">
        <v>120</v>
      </c>
      <c r="C109" s="165" t="s">
        <v>605</v>
      </c>
      <c r="D109" s="164" t="s">
        <v>606</v>
      </c>
      <c r="E109" s="166" t="s">
        <v>607</v>
      </c>
      <c r="F109" s="166" t="s">
        <v>1158</v>
      </c>
      <c r="G109" s="164" t="s">
        <v>199</v>
      </c>
      <c r="H109" s="167">
        <v>3829074991</v>
      </c>
      <c r="I109" s="167">
        <v>27843064.142</v>
      </c>
      <c r="J109" s="167">
        <v>1442087.47</v>
      </c>
      <c r="K109" s="167">
        <v>29820418.6</v>
      </c>
      <c r="L109" s="167">
        <v>1896112385.474</v>
      </c>
      <c r="M109" s="167">
        <v>115488426.35</v>
      </c>
      <c r="N109" s="167">
        <v>2428574572.34</v>
      </c>
      <c r="O109" s="167">
        <v>2861865571</v>
      </c>
      <c r="P109" s="164" t="s">
        <v>1023</v>
      </c>
      <c r="Q109" s="164" t="s">
        <v>1024</v>
      </c>
      <c r="R109" s="164" t="s">
        <v>216</v>
      </c>
      <c r="S109" s="164" t="s">
        <v>261</v>
      </c>
      <c r="T109" s="164" t="s">
        <v>137</v>
      </c>
    </row>
    <row r="110" spans="1:20" ht="12.75" outlineLevel="2">
      <c r="A110" s="164" t="s">
        <v>1037</v>
      </c>
      <c r="B110" s="164" t="s">
        <v>671</v>
      </c>
      <c r="C110" s="165">
        <v>10465</v>
      </c>
      <c r="D110" s="165" t="s">
        <v>834</v>
      </c>
      <c r="E110" s="166" t="s">
        <v>835</v>
      </c>
      <c r="F110" s="166" t="s">
        <v>836</v>
      </c>
      <c r="G110" s="165" t="s">
        <v>199</v>
      </c>
      <c r="H110" s="167">
        <v>27000000</v>
      </c>
      <c r="I110" s="167">
        <v>250521.922</v>
      </c>
      <c r="J110" s="167" t="s">
        <v>118</v>
      </c>
      <c r="K110" s="167">
        <v>281337.918</v>
      </c>
      <c r="L110" s="167">
        <v>17060540.334</v>
      </c>
      <c r="M110" s="167" t="s">
        <v>118</v>
      </c>
      <c r="N110" s="167">
        <v>22912157.062</v>
      </c>
      <c r="O110" s="167">
        <v>27000000</v>
      </c>
      <c r="P110" s="164" t="s">
        <v>1023</v>
      </c>
      <c r="Q110" s="164" t="s">
        <v>1024</v>
      </c>
      <c r="R110" s="164" t="s">
        <v>216</v>
      </c>
      <c r="S110" s="164" t="s">
        <v>837</v>
      </c>
      <c r="T110" s="164" t="s">
        <v>137</v>
      </c>
    </row>
    <row r="111" spans="1:20" ht="24" outlineLevel="2">
      <c r="A111" s="164" t="s">
        <v>585</v>
      </c>
      <c r="B111" s="164" t="s">
        <v>120</v>
      </c>
      <c r="C111" s="165" t="s">
        <v>586</v>
      </c>
      <c r="D111" s="164" t="s">
        <v>587</v>
      </c>
      <c r="E111" s="166" t="s">
        <v>588</v>
      </c>
      <c r="F111" s="166" t="s">
        <v>254</v>
      </c>
      <c r="G111" s="164" t="s">
        <v>119</v>
      </c>
      <c r="H111" s="167">
        <v>5250000</v>
      </c>
      <c r="I111" s="167">
        <v>5250000</v>
      </c>
      <c r="J111" s="167">
        <v>0</v>
      </c>
      <c r="K111" s="167">
        <v>5250000</v>
      </c>
      <c r="L111" s="167">
        <v>357524946.712</v>
      </c>
      <c r="M111" s="167">
        <v>0</v>
      </c>
      <c r="N111" s="167">
        <v>427559943.93</v>
      </c>
      <c r="O111" s="167">
        <v>5250000</v>
      </c>
      <c r="P111" s="164" t="s">
        <v>1023</v>
      </c>
      <c r="Q111" s="164" t="s">
        <v>1024</v>
      </c>
      <c r="R111" s="164" t="s">
        <v>216</v>
      </c>
      <c r="S111" s="164" t="s">
        <v>340</v>
      </c>
      <c r="T111" s="164" t="s">
        <v>182</v>
      </c>
    </row>
    <row r="112" spans="1:20" ht="24" outlineLevel="2">
      <c r="A112" s="164" t="s">
        <v>585</v>
      </c>
      <c r="B112" s="164" t="s">
        <v>120</v>
      </c>
      <c r="C112" s="165" t="s">
        <v>1161</v>
      </c>
      <c r="D112" s="164" t="s">
        <v>1162</v>
      </c>
      <c r="E112" s="166" t="s">
        <v>1163</v>
      </c>
      <c r="F112" s="166" t="s">
        <v>1164</v>
      </c>
      <c r="G112" s="164" t="s">
        <v>119</v>
      </c>
      <c r="H112" s="167">
        <v>16000000</v>
      </c>
      <c r="I112" s="167">
        <v>4716679.48</v>
      </c>
      <c r="J112" s="167">
        <v>0</v>
      </c>
      <c r="K112" s="167">
        <v>4716679.48</v>
      </c>
      <c r="L112" s="167">
        <v>321205824.714</v>
      </c>
      <c r="M112" s="167">
        <v>0</v>
      </c>
      <c r="N112" s="167">
        <v>384126326.477</v>
      </c>
      <c r="O112" s="167">
        <v>4716679.48</v>
      </c>
      <c r="P112" s="164" t="s">
        <v>1023</v>
      </c>
      <c r="Q112" s="164" t="s">
        <v>1024</v>
      </c>
      <c r="R112" s="164" t="s">
        <v>216</v>
      </c>
      <c r="S112" s="164" t="s">
        <v>450</v>
      </c>
      <c r="T112" s="164" t="s">
        <v>182</v>
      </c>
    </row>
    <row r="113" spans="1:20" ht="12.75" outlineLevel="2">
      <c r="A113" s="164" t="s">
        <v>948</v>
      </c>
      <c r="B113" s="164" t="s">
        <v>671</v>
      </c>
      <c r="C113" s="165" t="s">
        <v>992</v>
      </c>
      <c r="D113" s="165" t="s">
        <v>993</v>
      </c>
      <c r="E113" s="166" t="s">
        <v>956</v>
      </c>
      <c r="F113" s="166" t="s">
        <v>567</v>
      </c>
      <c r="G113" s="165" t="s">
        <v>119</v>
      </c>
      <c r="H113" s="167">
        <v>192028414</v>
      </c>
      <c r="I113" s="167">
        <v>79555249</v>
      </c>
      <c r="J113" s="167">
        <v>59372992</v>
      </c>
      <c r="K113" s="167">
        <v>20182257</v>
      </c>
      <c r="L113" s="167">
        <v>5417711649.414</v>
      </c>
      <c r="M113" s="167">
        <v>4776557512.171</v>
      </c>
      <c r="N113" s="167">
        <v>1643642794.533</v>
      </c>
      <c r="O113" s="167">
        <v>20182257</v>
      </c>
      <c r="P113" s="164" t="s">
        <v>1023</v>
      </c>
      <c r="Q113" s="164" t="s">
        <v>1024</v>
      </c>
      <c r="R113" s="164" t="s">
        <v>216</v>
      </c>
      <c r="S113" s="164" t="s">
        <v>957</v>
      </c>
      <c r="T113" s="164" t="s">
        <v>137</v>
      </c>
    </row>
    <row r="114" spans="1:20" ht="12.75" outlineLevel="2">
      <c r="A114" s="164" t="s">
        <v>948</v>
      </c>
      <c r="B114" s="164" t="s">
        <v>671</v>
      </c>
      <c r="C114" s="165" t="s">
        <v>68</v>
      </c>
      <c r="D114" s="165" t="s">
        <v>69</v>
      </c>
      <c r="E114" s="166" t="s">
        <v>963</v>
      </c>
      <c r="F114" s="166" t="s">
        <v>811</v>
      </c>
      <c r="G114" s="165" t="s">
        <v>119</v>
      </c>
      <c r="H114" s="167">
        <v>147323151</v>
      </c>
      <c r="I114" s="167" t="s">
        <v>118</v>
      </c>
      <c r="J114" s="167" t="s">
        <v>118</v>
      </c>
      <c r="K114" s="167">
        <v>147323151</v>
      </c>
      <c r="L114" s="167" t="s">
        <v>118</v>
      </c>
      <c r="M114" s="167" t="s">
        <v>118</v>
      </c>
      <c r="N114" s="167">
        <v>11997995844.029</v>
      </c>
      <c r="O114" s="167">
        <v>147323151</v>
      </c>
      <c r="P114" s="164" t="s">
        <v>1023</v>
      </c>
      <c r="Q114" s="164" t="s">
        <v>1024</v>
      </c>
      <c r="R114" s="164" t="s">
        <v>216</v>
      </c>
      <c r="S114" s="164" t="s">
        <v>957</v>
      </c>
      <c r="T114" s="164" t="s">
        <v>137</v>
      </c>
    </row>
    <row r="115" spans="1:20" ht="12.75" outlineLevel="2">
      <c r="A115" s="164" t="s">
        <v>948</v>
      </c>
      <c r="B115" s="164" t="s">
        <v>671</v>
      </c>
      <c r="C115" s="165" t="s">
        <v>989</v>
      </c>
      <c r="D115" s="165" t="s">
        <v>990</v>
      </c>
      <c r="E115" s="166" t="s">
        <v>991</v>
      </c>
      <c r="F115" s="166" t="s">
        <v>223</v>
      </c>
      <c r="G115" s="165" t="s">
        <v>119</v>
      </c>
      <c r="H115" s="167">
        <v>7330000</v>
      </c>
      <c r="I115" s="167">
        <v>3102075</v>
      </c>
      <c r="J115" s="167">
        <v>1288559.46</v>
      </c>
      <c r="K115" s="167">
        <v>1813515.54</v>
      </c>
      <c r="L115" s="167">
        <v>211251276.014</v>
      </c>
      <c r="M115" s="167">
        <v>103074910.192</v>
      </c>
      <c r="N115" s="167">
        <v>147692686.209</v>
      </c>
      <c r="O115" s="167">
        <v>1813515.54</v>
      </c>
      <c r="P115" s="164" t="s">
        <v>1023</v>
      </c>
      <c r="Q115" s="164" t="s">
        <v>1024</v>
      </c>
      <c r="R115" s="164" t="s">
        <v>216</v>
      </c>
      <c r="S115" s="164" t="s">
        <v>1246</v>
      </c>
      <c r="T115" s="164" t="s">
        <v>137</v>
      </c>
    </row>
    <row r="116" spans="1:20" ht="12.75" outlineLevel="2">
      <c r="A116" s="164" t="s">
        <v>994</v>
      </c>
      <c r="B116" s="164" t="s">
        <v>671</v>
      </c>
      <c r="C116" s="165" t="s">
        <v>995</v>
      </c>
      <c r="D116" s="165" t="s">
        <v>996</v>
      </c>
      <c r="E116" s="166" t="s">
        <v>997</v>
      </c>
      <c r="F116" s="166" t="s">
        <v>123</v>
      </c>
      <c r="G116" s="165" t="s">
        <v>119</v>
      </c>
      <c r="H116" s="167">
        <v>80000000</v>
      </c>
      <c r="I116" s="167">
        <v>43036500</v>
      </c>
      <c r="J116" s="167">
        <v>10988500</v>
      </c>
      <c r="K116" s="167">
        <v>32048000</v>
      </c>
      <c r="L116" s="167">
        <v>2930785213.18</v>
      </c>
      <c r="M116" s="167">
        <v>869353260.208</v>
      </c>
      <c r="N116" s="167">
        <v>2609988777.727</v>
      </c>
      <c r="O116" s="167">
        <v>32048000</v>
      </c>
      <c r="P116" s="164" t="s">
        <v>1023</v>
      </c>
      <c r="Q116" s="164" t="s">
        <v>1024</v>
      </c>
      <c r="R116" s="164" t="s">
        <v>216</v>
      </c>
      <c r="S116" s="164" t="s">
        <v>450</v>
      </c>
      <c r="T116" s="164" t="s">
        <v>182</v>
      </c>
    </row>
    <row r="117" spans="1:20" ht="12.75" outlineLevel="1">
      <c r="A117" s="164"/>
      <c r="B117" s="164"/>
      <c r="C117" s="165"/>
      <c r="D117" s="165"/>
      <c r="E117" s="166"/>
      <c r="F117" s="166"/>
      <c r="G117" s="165"/>
      <c r="H117" s="167"/>
      <c r="I117" s="167"/>
      <c r="J117" s="167">
        <f>SUBTOTAL(9,J95:J116)</f>
        <v>81356110.28099999</v>
      </c>
      <c r="K117" s="167"/>
      <c r="L117" s="167"/>
      <c r="M117" s="167">
        <f>SUBTOTAL(9,M95:M116)</f>
        <v>6514513770.912</v>
      </c>
      <c r="N117" s="167"/>
      <c r="O117" s="167"/>
      <c r="P117" s="164"/>
      <c r="Q117" s="164"/>
      <c r="R117" s="387" t="s">
        <v>1200</v>
      </c>
      <c r="S117" s="164"/>
      <c r="T117" s="164">
        <f>SUBTOTAL(9,T95:T116)</f>
        <v>0</v>
      </c>
    </row>
    <row r="118" spans="1:20" ht="12.75" outlineLevel="2">
      <c r="A118" s="164" t="s">
        <v>180</v>
      </c>
      <c r="B118" s="164" t="s">
        <v>120</v>
      </c>
      <c r="C118" s="165" t="s">
        <v>300</v>
      </c>
      <c r="D118" s="164" t="s">
        <v>301</v>
      </c>
      <c r="E118" s="166" t="s">
        <v>306</v>
      </c>
      <c r="F118" s="166" t="s">
        <v>302</v>
      </c>
      <c r="G118" s="164" t="s">
        <v>119</v>
      </c>
      <c r="H118" s="167">
        <v>20000000</v>
      </c>
      <c r="I118" s="167">
        <v>11832502.12</v>
      </c>
      <c r="J118" s="167">
        <v>3461220.52</v>
      </c>
      <c r="K118" s="167">
        <v>8371281.6</v>
      </c>
      <c r="L118" s="167">
        <v>805793274.272</v>
      </c>
      <c r="M118" s="167">
        <v>269165706.43</v>
      </c>
      <c r="N118" s="167">
        <v>681757084.099</v>
      </c>
      <c r="O118" s="167">
        <v>8371281.6</v>
      </c>
      <c r="P118" s="164" t="s">
        <v>1023</v>
      </c>
      <c r="Q118" s="164" t="s">
        <v>1024</v>
      </c>
      <c r="R118" s="164" t="s">
        <v>303</v>
      </c>
      <c r="S118" s="164" t="s">
        <v>340</v>
      </c>
      <c r="T118" s="164" t="s">
        <v>182</v>
      </c>
    </row>
    <row r="119" spans="1:20" ht="12.75" outlineLevel="2">
      <c r="A119" s="164" t="s">
        <v>180</v>
      </c>
      <c r="B119" s="164" t="s">
        <v>120</v>
      </c>
      <c r="C119" s="165" t="s">
        <v>304</v>
      </c>
      <c r="D119" s="164" t="s">
        <v>305</v>
      </c>
      <c r="E119" s="166" t="s">
        <v>306</v>
      </c>
      <c r="F119" s="166" t="s">
        <v>302</v>
      </c>
      <c r="G119" s="164" t="s">
        <v>177</v>
      </c>
      <c r="H119" s="167">
        <v>27727422.01</v>
      </c>
      <c r="I119" s="167">
        <v>42822770.904</v>
      </c>
      <c r="J119" s="167">
        <v>667863.06</v>
      </c>
      <c r="K119" s="167">
        <v>40215175.091</v>
      </c>
      <c r="L119" s="167">
        <v>2916230263.88</v>
      </c>
      <c r="M119" s="167">
        <v>50244403.32</v>
      </c>
      <c r="N119" s="167">
        <v>3275123429.919</v>
      </c>
      <c r="O119" s="167">
        <v>25908000</v>
      </c>
      <c r="P119" s="164" t="s">
        <v>1023</v>
      </c>
      <c r="Q119" s="164" t="s">
        <v>1024</v>
      </c>
      <c r="R119" s="164" t="s">
        <v>303</v>
      </c>
      <c r="S119" s="164" t="s">
        <v>340</v>
      </c>
      <c r="T119" s="164" t="s">
        <v>182</v>
      </c>
    </row>
    <row r="120" spans="1:20" ht="12.75" outlineLevel="2">
      <c r="A120" s="164" t="s">
        <v>397</v>
      </c>
      <c r="B120" s="164" t="s">
        <v>671</v>
      </c>
      <c r="C120" s="165">
        <v>28408</v>
      </c>
      <c r="D120" s="165" t="s">
        <v>760</v>
      </c>
      <c r="E120" s="166" t="s">
        <v>761</v>
      </c>
      <c r="F120" s="166" t="s">
        <v>123</v>
      </c>
      <c r="G120" s="165" t="s">
        <v>119</v>
      </c>
      <c r="H120" s="167">
        <v>10080000</v>
      </c>
      <c r="I120" s="167">
        <v>5039675.81</v>
      </c>
      <c r="J120" s="167">
        <v>3096445.5</v>
      </c>
      <c r="K120" s="167">
        <v>1943230.31</v>
      </c>
      <c r="L120" s="167">
        <v>343201871.508</v>
      </c>
      <c r="M120" s="167">
        <v>244906255.035</v>
      </c>
      <c r="N120" s="167">
        <v>158256655.693</v>
      </c>
      <c r="O120" s="167">
        <v>1943230.31</v>
      </c>
      <c r="P120" s="164" t="s">
        <v>1023</v>
      </c>
      <c r="Q120" s="164" t="s">
        <v>1024</v>
      </c>
      <c r="R120" s="164" t="s">
        <v>303</v>
      </c>
      <c r="S120" s="164" t="s">
        <v>762</v>
      </c>
      <c r="T120" s="164" t="s">
        <v>182</v>
      </c>
    </row>
    <row r="121" spans="1:20" ht="12.75" outlineLevel="2">
      <c r="A121" s="164" t="s">
        <v>903</v>
      </c>
      <c r="B121" s="164" t="s">
        <v>671</v>
      </c>
      <c r="C121" s="165">
        <v>38828</v>
      </c>
      <c r="D121" s="165" t="s">
        <v>915</v>
      </c>
      <c r="E121" s="166" t="s">
        <v>1165</v>
      </c>
      <c r="F121" s="166" t="s">
        <v>123</v>
      </c>
      <c r="G121" s="165" t="s">
        <v>119</v>
      </c>
      <c r="H121" s="167">
        <v>1350000</v>
      </c>
      <c r="I121" s="167">
        <v>1142700</v>
      </c>
      <c r="J121" s="167" t="s">
        <v>118</v>
      </c>
      <c r="K121" s="167">
        <v>1142700</v>
      </c>
      <c r="L121" s="167">
        <v>77817858.402</v>
      </c>
      <c r="M121" s="167" t="s">
        <v>118</v>
      </c>
      <c r="N121" s="167">
        <v>93061475.796</v>
      </c>
      <c r="O121" s="167">
        <v>1142700</v>
      </c>
      <c r="P121" s="164" t="s">
        <v>1023</v>
      </c>
      <c r="Q121" s="164" t="s">
        <v>1024</v>
      </c>
      <c r="R121" s="164" t="s">
        <v>303</v>
      </c>
      <c r="S121" s="164" t="s">
        <v>303</v>
      </c>
      <c r="T121" s="164" t="s">
        <v>182</v>
      </c>
    </row>
    <row r="122" spans="1:20" ht="12.75" outlineLevel="1">
      <c r="A122" s="164"/>
      <c r="B122" s="164"/>
      <c r="C122" s="165"/>
      <c r="D122" s="165"/>
      <c r="E122" s="166"/>
      <c r="F122" s="166"/>
      <c r="G122" s="165"/>
      <c r="H122" s="167"/>
      <c r="I122" s="167"/>
      <c r="J122" s="167">
        <f>SUBTOTAL(9,J118:J121)</f>
        <v>7225529.08</v>
      </c>
      <c r="K122" s="167"/>
      <c r="L122" s="167"/>
      <c r="M122" s="167">
        <f>SUBTOTAL(9,M118:M121)</f>
        <v>564316364.785</v>
      </c>
      <c r="N122" s="167"/>
      <c r="O122" s="167"/>
      <c r="P122" s="164"/>
      <c r="Q122" s="164"/>
      <c r="R122" s="387" t="s">
        <v>1116</v>
      </c>
      <c r="S122" s="164"/>
      <c r="T122" s="164">
        <f>SUBTOTAL(9,T118:T121)</f>
        <v>0</v>
      </c>
    </row>
    <row r="123" spans="1:20" ht="24" outlineLevel="2">
      <c r="A123" s="164" t="s">
        <v>180</v>
      </c>
      <c r="B123" s="164" t="s">
        <v>120</v>
      </c>
      <c r="C123" s="165" t="s">
        <v>204</v>
      </c>
      <c r="D123" s="164" t="s">
        <v>205</v>
      </c>
      <c r="E123" s="166" t="s">
        <v>196</v>
      </c>
      <c r="F123" s="166" t="s">
        <v>135</v>
      </c>
      <c r="G123" s="164" t="s">
        <v>177</v>
      </c>
      <c r="H123" s="167">
        <v>15648000</v>
      </c>
      <c r="I123" s="167">
        <v>163787.567</v>
      </c>
      <c r="J123" s="167">
        <v>120375.69</v>
      </c>
      <c r="K123" s="167" t="s">
        <v>118</v>
      </c>
      <c r="L123" s="167">
        <v>11153931.617</v>
      </c>
      <c r="M123" s="167">
        <v>9687232.76</v>
      </c>
      <c r="N123" s="167" t="s">
        <v>118</v>
      </c>
      <c r="O123" s="169"/>
      <c r="P123" s="164" t="s">
        <v>1023</v>
      </c>
      <c r="Q123" s="164" t="s">
        <v>1024</v>
      </c>
      <c r="R123" s="164" t="s">
        <v>206</v>
      </c>
      <c r="S123" s="164" t="s">
        <v>207</v>
      </c>
      <c r="T123" s="164" t="s">
        <v>182</v>
      </c>
    </row>
    <row r="124" spans="1:20" ht="24" outlineLevel="2">
      <c r="A124" s="164" t="s">
        <v>180</v>
      </c>
      <c r="B124" s="164" t="s">
        <v>120</v>
      </c>
      <c r="C124" s="165" t="s">
        <v>235</v>
      </c>
      <c r="D124" s="164" t="s">
        <v>236</v>
      </c>
      <c r="E124" s="166" t="s">
        <v>237</v>
      </c>
      <c r="F124" s="166" t="s">
        <v>156</v>
      </c>
      <c r="G124" s="164" t="s">
        <v>177</v>
      </c>
      <c r="H124" s="167">
        <v>2793820.25</v>
      </c>
      <c r="I124" s="167">
        <v>2705751.535</v>
      </c>
      <c r="J124" s="167">
        <v>178759.4</v>
      </c>
      <c r="K124" s="167">
        <v>2412137.34</v>
      </c>
      <c r="L124" s="167">
        <v>184261652.093</v>
      </c>
      <c r="M124" s="167">
        <v>14294600.37</v>
      </c>
      <c r="N124" s="167">
        <v>196444439.183</v>
      </c>
      <c r="O124" s="167">
        <v>1553981.9</v>
      </c>
      <c r="P124" s="164" t="s">
        <v>1023</v>
      </c>
      <c r="Q124" s="164" t="s">
        <v>1024</v>
      </c>
      <c r="R124" s="164" t="s">
        <v>206</v>
      </c>
      <c r="S124" s="164" t="s">
        <v>340</v>
      </c>
      <c r="T124" s="164" t="s">
        <v>182</v>
      </c>
    </row>
    <row r="125" spans="1:20" ht="24" outlineLevel="2">
      <c r="A125" s="164" t="s">
        <v>180</v>
      </c>
      <c r="B125" s="164" t="s">
        <v>120</v>
      </c>
      <c r="C125" s="165" t="s">
        <v>238</v>
      </c>
      <c r="D125" s="164" t="s">
        <v>239</v>
      </c>
      <c r="E125" s="166" t="s">
        <v>240</v>
      </c>
      <c r="F125" s="166" t="s">
        <v>156</v>
      </c>
      <c r="G125" s="164" t="s">
        <v>177</v>
      </c>
      <c r="H125" s="167">
        <v>1290394.87</v>
      </c>
      <c r="I125" s="167">
        <v>64933.768</v>
      </c>
      <c r="J125" s="167">
        <v>58256.09</v>
      </c>
      <c r="K125" s="167" t="s">
        <v>118</v>
      </c>
      <c r="L125" s="167">
        <v>4421988.915</v>
      </c>
      <c r="M125" s="167">
        <v>4640097.08</v>
      </c>
      <c r="N125" s="167" t="s">
        <v>118</v>
      </c>
      <c r="O125" s="169"/>
      <c r="P125" s="164" t="s">
        <v>1023</v>
      </c>
      <c r="Q125" s="164" t="s">
        <v>1024</v>
      </c>
      <c r="R125" s="164" t="s">
        <v>206</v>
      </c>
      <c r="S125" s="164" t="s">
        <v>387</v>
      </c>
      <c r="T125" s="164" t="s">
        <v>182</v>
      </c>
    </row>
    <row r="126" spans="1:20" ht="24" outlineLevel="2">
      <c r="A126" s="164" t="s">
        <v>180</v>
      </c>
      <c r="B126" s="164" t="s">
        <v>120</v>
      </c>
      <c r="C126" s="165" t="s">
        <v>258</v>
      </c>
      <c r="D126" s="164" t="s">
        <v>259</v>
      </c>
      <c r="E126" s="166" t="s">
        <v>260</v>
      </c>
      <c r="F126" s="166" t="s">
        <v>186</v>
      </c>
      <c r="G126" s="164" t="s">
        <v>177</v>
      </c>
      <c r="H126" s="167">
        <v>345766.53</v>
      </c>
      <c r="I126" s="167">
        <v>33325.614</v>
      </c>
      <c r="J126" s="167">
        <v>33628.28</v>
      </c>
      <c r="K126" s="167" t="s">
        <v>118</v>
      </c>
      <c r="L126" s="167">
        <v>2269473.955</v>
      </c>
      <c r="M126" s="167">
        <v>2384749.01</v>
      </c>
      <c r="N126" s="167" t="s">
        <v>118</v>
      </c>
      <c r="O126" s="169"/>
      <c r="P126" s="164" t="s">
        <v>1023</v>
      </c>
      <c r="Q126" s="164" t="s">
        <v>1024</v>
      </c>
      <c r="R126" s="164" t="s">
        <v>206</v>
      </c>
      <c r="S126" s="164" t="s">
        <v>261</v>
      </c>
      <c r="T126" s="164" t="s">
        <v>182</v>
      </c>
    </row>
    <row r="127" spans="1:20" ht="24" outlineLevel="2">
      <c r="A127" s="164" t="s">
        <v>180</v>
      </c>
      <c r="B127" s="164" t="s">
        <v>120</v>
      </c>
      <c r="C127" s="165" t="s">
        <v>284</v>
      </c>
      <c r="D127" s="164" t="s">
        <v>285</v>
      </c>
      <c r="E127" s="166" t="s">
        <v>286</v>
      </c>
      <c r="F127" s="166" t="s">
        <v>287</v>
      </c>
      <c r="G127" s="164" t="s">
        <v>177</v>
      </c>
      <c r="H127" s="167">
        <v>17163000</v>
      </c>
      <c r="I127" s="167">
        <v>27483392.232</v>
      </c>
      <c r="J127" s="167">
        <v>597642.63</v>
      </c>
      <c r="K127" s="167">
        <v>25633526.38</v>
      </c>
      <c r="L127" s="167">
        <v>1871618732.051</v>
      </c>
      <c r="M127" s="167">
        <v>47925285.25</v>
      </c>
      <c r="N127" s="167">
        <v>2087594114.624</v>
      </c>
      <c r="O127" s="167">
        <v>16514000</v>
      </c>
      <c r="P127" s="164" t="s">
        <v>1023</v>
      </c>
      <c r="Q127" s="164" t="s">
        <v>1024</v>
      </c>
      <c r="R127" s="164" t="s">
        <v>206</v>
      </c>
      <c r="S127" s="164" t="s">
        <v>288</v>
      </c>
      <c r="T127" s="164" t="s">
        <v>182</v>
      </c>
    </row>
    <row r="128" spans="1:20" ht="24" outlineLevel="2">
      <c r="A128" s="164" t="s">
        <v>180</v>
      </c>
      <c r="B128" s="164" t="s">
        <v>120</v>
      </c>
      <c r="C128" s="165" t="s">
        <v>294</v>
      </c>
      <c r="D128" s="164" t="s">
        <v>295</v>
      </c>
      <c r="E128" s="166" t="s">
        <v>291</v>
      </c>
      <c r="F128" s="166" t="s">
        <v>254</v>
      </c>
      <c r="G128" s="164" t="s">
        <v>177</v>
      </c>
      <c r="H128" s="167">
        <v>3466000</v>
      </c>
      <c r="I128" s="167">
        <v>5275198.178</v>
      </c>
      <c r="J128" s="167">
        <v>36176.93</v>
      </c>
      <c r="K128" s="167">
        <v>4999732.861</v>
      </c>
      <c r="L128" s="167">
        <v>359240942.357</v>
      </c>
      <c r="M128" s="167">
        <v>2740402.49</v>
      </c>
      <c r="N128" s="167">
        <v>407178190.82</v>
      </c>
      <c r="O128" s="167">
        <v>3221000</v>
      </c>
      <c r="P128" s="164" t="s">
        <v>1023</v>
      </c>
      <c r="Q128" s="164" t="s">
        <v>1024</v>
      </c>
      <c r="R128" s="164" t="s">
        <v>206</v>
      </c>
      <c r="S128" s="164" t="s">
        <v>261</v>
      </c>
      <c r="T128" s="164" t="s">
        <v>182</v>
      </c>
    </row>
    <row r="129" spans="1:20" ht="24" outlineLevel="2">
      <c r="A129" s="164" t="s">
        <v>180</v>
      </c>
      <c r="B129" s="164" t="s">
        <v>120</v>
      </c>
      <c r="C129" s="165" t="s">
        <v>352</v>
      </c>
      <c r="D129" s="164" t="s">
        <v>353</v>
      </c>
      <c r="E129" s="166" t="s">
        <v>354</v>
      </c>
      <c r="F129" s="166" t="s">
        <v>355</v>
      </c>
      <c r="G129" s="164" t="s">
        <v>177</v>
      </c>
      <c r="H129" s="167">
        <v>5672000</v>
      </c>
      <c r="I129" s="167">
        <v>9223466.111</v>
      </c>
      <c r="J129" s="167">
        <v>471861.78</v>
      </c>
      <c r="K129" s="167">
        <v>8326161.772</v>
      </c>
      <c r="L129" s="167">
        <v>628117948.535</v>
      </c>
      <c r="M129" s="167">
        <v>37837161.24</v>
      </c>
      <c r="N129" s="167">
        <v>678082525.787</v>
      </c>
      <c r="O129" s="167">
        <v>5364000</v>
      </c>
      <c r="P129" s="164" t="s">
        <v>1023</v>
      </c>
      <c r="Q129" s="164" t="s">
        <v>1024</v>
      </c>
      <c r="R129" s="164" t="s">
        <v>206</v>
      </c>
      <c r="S129" s="164" t="s">
        <v>340</v>
      </c>
      <c r="T129" s="164" t="s">
        <v>182</v>
      </c>
    </row>
    <row r="130" spans="1:20" ht="24" outlineLevel="2">
      <c r="A130" s="164" t="s">
        <v>689</v>
      </c>
      <c r="B130" s="164" t="s">
        <v>671</v>
      </c>
      <c r="C130" s="165" t="s">
        <v>692</v>
      </c>
      <c r="D130" s="165" t="s">
        <v>693</v>
      </c>
      <c r="E130" s="166" t="s">
        <v>694</v>
      </c>
      <c r="F130" s="166" t="s">
        <v>393</v>
      </c>
      <c r="G130" s="165" t="s">
        <v>690</v>
      </c>
      <c r="H130" s="167">
        <v>18200000</v>
      </c>
      <c r="I130" s="167">
        <v>11673771.203</v>
      </c>
      <c r="J130" s="167">
        <v>1019937.408</v>
      </c>
      <c r="K130" s="167">
        <v>9172133.986</v>
      </c>
      <c r="L130" s="167">
        <v>794983700.431</v>
      </c>
      <c r="M130" s="167">
        <v>81001504.224</v>
      </c>
      <c r="N130" s="167">
        <v>746978493.893</v>
      </c>
      <c r="O130" s="167">
        <v>10580515.16</v>
      </c>
      <c r="P130" s="164" t="s">
        <v>1023</v>
      </c>
      <c r="Q130" s="164" t="s">
        <v>1024</v>
      </c>
      <c r="R130" s="164" t="s">
        <v>206</v>
      </c>
      <c r="S130" s="164" t="s">
        <v>691</v>
      </c>
      <c r="T130" s="164" t="s">
        <v>137</v>
      </c>
    </row>
    <row r="131" spans="1:20" ht="24" outlineLevel="2">
      <c r="A131" s="164" t="s">
        <v>670</v>
      </c>
      <c r="B131" s="164" t="s">
        <v>671</v>
      </c>
      <c r="C131" s="165" t="s">
        <v>708</v>
      </c>
      <c r="D131" s="165" t="s">
        <v>1169</v>
      </c>
      <c r="E131" s="166" t="s">
        <v>709</v>
      </c>
      <c r="F131" s="166" t="s">
        <v>1170</v>
      </c>
      <c r="G131" s="165" t="s">
        <v>138</v>
      </c>
      <c r="H131" s="167">
        <v>32300000</v>
      </c>
      <c r="I131" s="167">
        <v>4704545.71</v>
      </c>
      <c r="J131" s="167" t="s">
        <v>118</v>
      </c>
      <c r="K131" s="167">
        <v>4729136.026</v>
      </c>
      <c r="L131" s="167">
        <v>320379515.113</v>
      </c>
      <c r="M131" s="167" t="s">
        <v>118</v>
      </c>
      <c r="N131" s="167">
        <v>385140787.41</v>
      </c>
      <c r="O131" s="167">
        <v>32300000</v>
      </c>
      <c r="P131" s="164" t="s">
        <v>1023</v>
      </c>
      <c r="Q131" s="164" t="s">
        <v>1024</v>
      </c>
      <c r="R131" s="164" t="s">
        <v>206</v>
      </c>
      <c r="S131" s="164" t="s">
        <v>710</v>
      </c>
      <c r="T131" s="164" t="s">
        <v>137</v>
      </c>
    </row>
    <row r="132" spans="1:20" ht="24" outlineLevel="2">
      <c r="A132" s="164" t="s">
        <v>160</v>
      </c>
      <c r="B132" s="164" t="s">
        <v>671</v>
      </c>
      <c r="C132" s="165">
        <v>10225</v>
      </c>
      <c r="D132" s="165" t="s">
        <v>751</v>
      </c>
      <c r="E132" s="166" t="s">
        <v>752</v>
      </c>
      <c r="F132" s="166" t="s">
        <v>1176</v>
      </c>
      <c r="G132" s="165" t="s">
        <v>147</v>
      </c>
      <c r="H132" s="167">
        <v>2556459</v>
      </c>
      <c r="I132" s="167">
        <v>586648.025</v>
      </c>
      <c r="J132" s="167">
        <v>84038.318</v>
      </c>
      <c r="K132" s="167">
        <v>449236.755</v>
      </c>
      <c r="L132" s="167">
        <v>39950724.537</v>
      </c>
      <c r="M132" s="167">
        <v>6113691.492</v>
      </c>
      <c r="N132" s="167">
        <v>36585836.525</v>
      </c>
      <c r="O132" s="167">
        <v>318088.76</v>
      </c>
      <c r="P132" s="164" t="s">
        <v>1023</v>
      </c>
      <c r="Q132" s="164" t="s">
        <v>1024</v>
      </c>
      <c r="R132" s="164" t="s">
        <v>206</v>
      </c>
      <c r="S132" s="164" t="s">
        <v>376</v>
      </c>
      <c r="T132" s="164" t="s">
        <v>137</v>
      </c>
    </row>
    <row r="133" spans="1:20" ht="24" outlineLevel="2">
      <c r="A133" s="164" t="s">
        <v>160</v>
      </c>
      <c r="B133" s="164" t="s">
        <v>671</v>
      </c>
      <c r="C133" s="165" t="s">
        <v>741</v>
      </c>
      <c r="D133" s="165" t="s">
        <v>742</v>
      </c>
      <c r="E133" s="166" t="s">
        <v>743</v>
      </c>
      <c r="F133" s="166" t="s">
        <v>1167</v>
      </c>
      <c r="G133" s="165" t="s">
        <v>147</v>
      </c>
      <c r="H133" s="167">
        <v>1022000</v>
      </c>
      <c r="I133" s="167">
        <v>886470.735</v>
      </c>
      <c r="J133" s="167" t="s">
        <v>118</v>
      </c>
      <c r="K133" s="167">
        <v>796717.973</v>
      </c>
      <c r="L133" s="167">
        <v>60368648.04</v>
      </c>
      <c r="M133" s="167" t="s">
        <v>118</v>
      </c>
      <c r="N133" s="167">
        <v>64884703.211</v>
      </c>
      <c r="O133" s="167">
        <v>564128</v>
      </c>
      <c r="P133" s="164" t="s">
        <v>1023</v>
      </c>
      <c r="Q133" s="164" t="s">
        <v>1024</v>
      </c>
      <c r="R133" s="164" t="s">
        <v>206</v>
      </c>
      <c r="S133" s="164" t="s">
        <v>745</v>
      </c>
      <c r="T133" s="164" t="s">
        <v>137</v>
      </c>
    </row>
    <row r="134" spans="1:20" ht="24" outlineLevel="2">
      <c r="A134" s="164" t="s">
        <v>397</v>
      </c>
      <c r="B134" s="164" t="s">
        <v>671</v>
      </c>
      <c r="C134" s="165" t="s">
        <v>763</v>
      </c>
      <c r="D134" s="165" t="s">
        <v>764</v>
      </c>
      <c r="E134" s="166" t="s">
        <v>765</v>
      </c>
      <c r="F134" s="166" t="s">
        <v>766</v>
      </c>
      <c r="G134" s="165" t="s">
        <v>119</v>
      </c>
      <c r="H134" s="167">
        <v>495000</v>
      </c>
      <c r="I134" s="167">
        <v>167200.01</v>
      </c>
      <c r="J134" s="167" t="s">
        <v>118</v>
      </c>
      <c r="K134" s="167">
        <v>167200.01</v>
      </c>
      <c r="L134" s="167">
        <v>11386318.984</v>
      </c>
      <c r="M134" s="167" t="s">
        <v>118</v>
      </c>
      <c r="N134" s="167">
        <v>13616767.029</v>
      </c>
      <c r="O134" s="167">
        <v>167200.01</v>
      </c>
      <c r="P134" s="164" t="s">
        <v>1023</v>
      </c>
      <c r="Q134" s="164" t="s">
        <v>1024</v>
      </c>
      <c r="R134" s="164" t="s">
        <v>206</v>
      </c>
      <c r="S134" s="164" t="s">
        <v>767</v>
      </c>
      <c r="T134" s="164" t="s">
        <v>182</v>
      </c>
    </row>
    <row r="135" spans="1:20" ht="24" outlineLevel="2">
      <c r="A135" s="164" t="s">
        <v>397</v>
      </c>
      <c r="B135" s="164" t="s">
        <v>671</v>
      </c>
      <c r="C135" s="165" t="s">
        <v>775</v>
      </c>
      <c r="D135" s="165" t="s">
        <v>776</v>
      </c>
      <c r="E135" s="166" t="s">
        <v>777</v>
      </c>
      <c r="F135" s="166" t="s">
        <v>778</v>
      </c>
      <c r="G135" s="165" t="s">
        <v>119</v>
      </c>
      <c r="H135" s="167">
        <v>454000</v>
      </c>
      <c r="I135" s="167">
        <v>235251.82</v>
      </c>
      <c r="J135" s="167">
        <v>162576.02</v>
      </c>
      <c r="K135" s="167">
        <v>72675.8</v>
      </c>
      <c r="L135" s="167">
        <v>16020646.554</v>
      </c>
      <c r="M135" s="167">
        <v>12554824.636</v>
      </c>
      <c r="N135" s="167">
        <v>5918716.376</v>
      </c>
      <c r="O135" s="167">
        <v>72675.8</v>
      </c>
      <c r="P135" s="164" t="s">
        <v>1023</v>
      </c>
      <c r="Q135" s="164" t="s">
        <v>1024</v>
      </c>
      <c r="R135" s="164" t="s">
        <v>206</v>
      </c>
      <c r="S135" s="164" t="s">
        <v>225</v>
      </c>
      <c r="T135" s="164" t="s">
        <v>182</v>
      </c>
    </row>
    <row r="136" spans="1:20" ht="24" outlineLevel="2">
      <c r="A136" s="164" t="s">
        <v>397</v>
      </c>
      <c r="B136" s="164" t="s">
        <v>120</v>
      </c>
      <c r="C136" s="165" t="s">
        <v>398</v>
      </c>
      <c r="D136" s="164" t="s">
        <v>399</v>
      </c>
      <c r="E136" s="166" t="s">
        <v>400</v>
      </c>
      <c r="F136" s="166" t="s">
        <v>123</v>
      </c>
      <c r="G136" s="164" t="s">
        <v>119</v>
      </c>
      <c r="H136" s="167">
        <v>24400000</v>
      </c>
      <c r="I136" s="167">
        <v>24278000</v>
      </c>
      <c r="J136" s="167">
        <v>0</v>
      </c>
      <c r="K136" s="167">
        <v>24278000</v>
      </c>
      <c r="L136" s="167">
        <v>1653331553.578</v>
      </c>
      <c r="M136" s="167">
        <v>0</v>
      </c>
      <c r="N136" s="167">
        <v>1977200060.711</v>
      </c>
      <c r="O136" s="167">
        <v>24278000</v>
      </c>
      <c r="P136" s="164" t="s">
        <v>1023</v>
      </c>
      <c r="Q136" s="164" t="s">
        <v>1024</v>
      </c>
      <c r="R136" s="164" t="s">
        <v>206</v>
      </c>
      <c r="S136" s="164" t="s">
        <v>401</v>
      </c>
      <c r="T136" s="164" t="s">
        <v>182</v>
      </c>
    </row>
    <row r="137" spans="1:20" ht="24" outlineLevel="2">
      <c r="A137" s="164" t="s">
        <v>422</v>
      </c>
      <c r="B137" s="164" t="s">
        <v>671</v>
      </c>
      <c r="C137" s="165" t="s">
        <v>781</v>
      </c>
      <c r="D137" s="165" t="s">
        <v>782</v>
      </c>
      <c r="E137" s="166" t="s">
        <v>783</v>
      </c>
      <c r="F137" s="166" t="s">
        <v>784</v>
      </c>
      <c r="G137" s="165" t="s">
        <v>119</v>
      </c>
      <c r="H137" s="167">
        <v>340000</v>
      </c>
      <c r="I137" s="167">
        <v>197721.53</v>
      </c>
      <c r="J137" s="167" t="s">
        <v>118</v>
      </c>
      <c r="K137" s="167">
        <v>197721.53</v>
      </c>
      <c r="L137" s="167">
        <v>13464834.186</v>
      </c>
      <c r="M137" s="167" t="s">
        <v>118</v>
      </c>
      <c r="N137" s="167">
        <v>16102439.292</v>
      </c>
      <c r="O137" s="167">
        <v>197721.53</v>
      </c>
      <c r="P137" s="164" t="s">
        <v>1023</v>
      </c>
      <c r="Q137" s="164" t="s">
        <v>1024</v>
      </c>
      <c r="R137" s="164" t="s">
        <v>206</v>
      </c>
      <c r="S137" s="164" t="s">
        <v>785</v>
      </c>
      <c r="T137" s="164" t="s">
        <v>182</v>
      </c>
    </row>
    <row r="138" spans="1:20" ht="24" outlineLevel="2">
      <c r="A138" s="164" t="s">
        <v>422</v>
      </c>
      <c r="B138" s="164" t="s">
        <v>671</v>
      </c>
      <c r="C138" s="165" t="s">
        <v>791</v>
      </c>
      <c r="D138" s="165" t="s">
        <v>792</v>
      </c>
      <c r="E138" s="166" t="s">
        <v>793</v>
      </c>
      <c r="F138" s="166" t="s">
        <v>567</v>
      </c>
      <c r="G138" s="165" t="s">
        <v>119</v>
      </c>
      <c r="H138" s="167">
        <v>570000</v>
      </c>
      <c r="I138" s="167">
        <v>570000</v>
      </c>
      <c r="J138" s="167">
        <v>161746</v>
      </c>
      <c r="K138" s="167">
        <v>408254</v>
      </c>
      <c r="L138" s="167">
        <v>38816994.214</v>
      </c>
      <c r="M138" s="167">
        <v>11710459.124</v>
      </c>
      <c r="N138" s="167">
        <v>33248201.4</v>
      </c>
      <c r="O138" s="167">
        <v>408254</v>
      </c>
      <c r="P138" s="164" t="s">
        <v>1023</v>
      </c>
      <c r="Q138" s="164" t="s">
        <v>1024</v>
      </c>
      <c r="R138" s="164" t="s">
        <v>206</v>
      </c>
      <c r="S138" s="164" t="s">
        <v>340</v>
      </c>
      <c r="T138" s="164" t="s">
        <v>182</v>
      </c>
    </row>
    <row r="139" spans="1:20" ht="24" outlineLevel="2">
      <c r="A139" s="164" t="s">
        <v>422</v>
      </c>
      <c r="B139" s="164" t="s">
        <v>671</v>
      </c>
      <c r="C139" s="165" t="s">
        <v>812</v>
      </c>
      <c r="D139" s="165" t="s">
        <v>813</v>
      </c>
      <c r="E139" s="166" t="s">
        <v>814</v>
      </c>
      <c r="F139" s="166" t="s">
        <v>815</v>
      </c>
      <c r="G139" s="165" t="s">
        <v>119</v>
      </c>
      <c r="H139" s="167">
        <v>440000</v>
      </c>
      <c r="I139" s="167">
        <v>359342.42</v>
      </c>
      <c r="J139" s="167">
        <v>40366.53</v>
      </c>
      <c r="K139" s="167">
        <v>318975.89</v>
      </c>
      <c r="L139" s="167">
        <v>24471215.155</v>
      </c>
      <c r="M139" s="167">
        <v>3138118.328</v>
      </c>
      <c r="N139" s="167">
        <v>25977393.075</v>
      </c>
      <c r="O139" s="167">
        <v>318975.89</v>
      </c>
      <c r="P139" s="164" t="s">
        <v>1023</v>
      </c>
      <c r="Q139" s="164" t="s">
        <v>1024</v>
      </c>
      <c r="R139" s="164" t="s">
        <v>206</v>
      </c>
      <c r="S139" s="164" t="s">
        <v>1064</v>
      </c>
      <c r="T139" s="164" t="s">
        <v>182</v>
      </c>
    </row>
    <row r="140" spans="1:20" ht="24" outlineLevel="2">
      <c r="A140" s="164" t="s">
        <v>422</v>
      </c>
      <c r="B140" s="164" t="s">
        <v>671</v>
      </c>
      <c r="C140" s="165" t="s">
        <v>794</v>
      </c>
      <c r="D140" s="165" t="s">
        <v>795</v>
      </c>
      <c r="E140" s="166" t="s">
        <v>796</v>
      </c>
      <c r="F140" s="166" t="s">
        <v>123</v>
      </c>
      <c r="G140" s="165" t="s">
        <v>119</v>
      </c>
      <c r="H140" s="167">
        <v>750000</v>
      </c>
      <c r="I140" s="167">
        <v>283789</v>
      </c>
      <c r="J140" s="167">
        <v>270576.11</v>
      </c>
      <c r="K140" s="167">
        <v>13212.89</v>
      </c>
      <c r="L140" s="167">
        <v>19326028.02</v>
      </c>
      <c r="M140" s="167">
        <v>20074016.117</v>
      </c>
      <c r="N140" s="167">
        <v>1076057.62</v>
      </c>
      <c r="O140" s="167">
        <v>13212.89</v>
      </c>
      <c r="P140" s="164" t="s">
        <v>1023</v>
      </c>
      <c r="Q140" s="164" t="s">
        <v>1024</v>
      </c>
      <c r="R140" s="164" t="s">
        <v>206</v>
      </c>
      <c r="S140" s="164" t="s">
        <v>340</v>
      </c>
      <c r="T140" s="164" t="s">
        <v>182</v>
      </c>
    </row>
    <row r="141" spans="1:20" ht="24" outlineLevel="2">
      <c r="A141" s="164" t="s">
        <v>422</v>
      </c>
      <c r="B141" s="164" t="s">
        <v>120</v>
      </c>
      <c r="C141" s="165" t="s">
        <v>437</v>
      </c>
      <c r="D141" s="164" t="s">
        <v>438</v>
      </c>
      <c r="E141" s="166" t="s">
        <v>439</v>
      </c>
      <c r="F141" s="166" t="s">
        <v>123</v>
      </c>
      <c r="G141" s="164" t="s">
        <v>177</v>
      </c>
      <c r="H141" s="167">
        <v>21300000</v>
      </c>
      <c r="I141" s="167">
        <v>6350715.518</v>
      </c>
      <c r="J141" s="167">
        <v>695540.19</v>
      </c>
      <c r="K141" s="167">
        <v>5363524.554</v>
      </c>
      <c r="L141" s="167">
        <v>432483662.307</v>
      </c>
      <c r="M141" s="167">
        <v>54453828.51</v>
      </c>
      <c r="N141" s="167">
        <v>436805382.37</v>
      </c>
      <c r="O141" s="167">
        <v>3455367.13</v>
      </c>
      <c r="P141" s="164" t="s">
        <v>1023</v>
      </c>
      <c r="Q141" s="164" t="s">
        <v>1024</v>
      </c>
      <c r="R141" s="164" t="s">
        <v>206</v>
      </c>
      <c r="S141" s="164" t="s">
        <v>225</v>
      </c>
      <c r="T141" s="164" t="s">
        <v>182</v>
      </c>
    </row>
    <row r="142" spans="1:20" ht="24" outlineLevel="2">
      <c r="A142" s="164" t="s">
        <v>422</v>
      </c>
      <c r="B142" s="164" t="s">
        <v>120</v>
      </c>
      <c r="C142" s="165" t="s">
        <v>464</v>
      </c>
      <c r="D142" s="164" t="s">
        <v>465</v>
      </c>
      <c r="E142" s="166" t="s">
        <v>466</v>
      </c>
      <c r="F142" s="166" t="s">
        <v>446</v>
      </c>
      <c r="G142" s="164" t="s">
        <v>177</v>
      </c>
      <c r="H142" s="167">
        <v>36900000</v>
      </c>
      <c r="I142" s="167">
        <v>22288568.333</v>
      </c>
      <c r="J142" s="167">
        <v>5868628.46</v>
      </c>
      <c r="K142" s="167">
        <v>15304373.678</v>
      </c>
      <c r="L142" s="167">
        <v>1517851277.271</v>
      </c>
      <c r="M142" s="167">
        <v>455935193.42</v>
      </c>
      <c r="N142" s="167">
        <v>1246388028.897</v>
      </c>
      <c r="O142" s="167">
        <v>9859604.3</v>
      </c>
      <c r="P142" s="164" t="s">
        <v>1023</v>
      </c>
      <c r="Q142" s="164" t="s">
        <v>1024</v>
      </c>
      <c r="R142" s="164" t="s">
        <v>206</v>
      </c>
      <c r="S142" s="164" t="s">
        <v>225</v>
      </c>
      <c r="T142" s="164" t="s">
        <v>182</v>
      </c>
    </row>
    <row r="143" spans="1:20" ht="24" outlineLevel="2">
      <c r="A143" s="164" t="s">
        <v>422</v>
      </c>
      <c r="B143" s="164" t="s">
        <v>120</v>
      </c>
      <c r="C143" s="165" t="s">
        <v>473</v>
      </c>
      <c r="D143" s="164" t="s">
        <v>474</v>
      </c>
      <c r="E143" s="166" t="s">
        <v>400</v>
      </c>
      <c r="F143" s="166" t="s">
        <v>123</v>
      </c>
      <c r="G143" s="164" t="s">
        <v>177</v>
      </c>
      <c r="H143" s="167">
        <v>53500000</v>
      </c>
      <c r="I143" s="167">
        <v>64758864.788</v>
      </c>
      <c r="J143" s="167">
        <v>3459677.64</v>
      </c>
      <c r="K143" s="167">
        <v>58352243.443</v>
      </c>
      <c r="L143" s="167">
        <v>4410078034.788</v>
      </c>
      <c r="M143" s="167">
        <v>275877214.24</v>
      </c>
      <c r="N143" s="167">
        <v>4752206082.771</v>
      </c>
      <c r="O143" s="167">
        <v>37592523.71</v>
      </c>
      <c r="P143" s="164" t="s">
        <v>1023</v>
      </c>
      <c r="Q143" s="164" t="s">
        <v>1024</v>
      </c>
      <c r="R143" s="164" t="s">
        <v>206</v>
      </c>
      <c r="S143" s="164" t="s">
        <v>401</v>
      </c>
      <c r="T143" s="164" t="s">
        <v>182</v>
      </c>
    </row>
    <row r="144" spans="1:20" ht="24" outlineLevel="2">
      <c r="A144" s="164" t="s">
        <v>422</v>
      </c>
      <c r="B144" s="164" t="s">
        <v>120</v>
      </c>
      <c r="C144" s="165" t="s">
        <v>475</v>
      </c>
      <c r="D144" s="164" t="s">
        <v>476</v>
      </c>
      <c r="E144" s="166" t="s">
        <v>477</v>
      </c>
      <c r="F144" s="166" t="s">
        <v>254</v>
      </c>
      <c r="G144" s="164" t="s">
        <v>177</v>
      </c>
      <c r="H144" s="167">
        <v>56600000</v>
      </c>
      <c r="I144" s="167">
        <v>61003178.144</v>
      </c>
      <c r="J144" s="167">
        <v>16502072.81</v>
      </c>
      <c r="K144" s="167">
        <v>41620647.046</v>
      </c>
      <c r="L144" s="167">
        <v>4154315812.444</v>
      </c>
      <c r="M144" s="167">
        <v>1227865261.45</v>
      </c>
      <c r="N144" s="167">
        <v>3389585050.955</v>
      </c>
      <c r="O144" s="167">
        <v>26813453.41</v>
      </c>
      <c r="P144" s="164" t="s">
        <v>1023</v>
      </c>
      <c r="Q144" s="164" t="s">
        <v>1024</v>
      </c>
      <c r="R144" s="164" t="s">
        <v>206</v>
      </c>
      <c r="S144" s="164" t="s">
        <v>225</v>
      </c>
      <c r="T144" s="164" t="s">
        <v>182</v>
      </c>
    </row>
    <row r="145" spans="1:20" ht="24" outlineLevel="2">
      <c r="A145" s="164" t="s">
        <v>422</v>
      </c>
      <c r="B145" s="164" t="s">
        <v>120</v>
      </c>
      <c r="C145" s="165" t="s">
        <v>491</v>
      </c>
      <c r="D145" s="164" t="s">
        <v>492</v>
      </c>
      <c r="E145" s="166" t="s">
        <v>493</v>
      </c>
      <c r="F145" s="166" t="s">
        <v>494</v>
      </c>
      <c r="G145" s="164" t="s">
        <v>177</v>
      </c>
      <c r="H145" s="167">
        <v>30350000</v>
      </c>
      <c r="I145" s="167">
        <v>48213238.503</v>
      </c>
      <c r="J145" s="167">
        <v>560673.62</v>
      </c>
      <c r="K145" s="167">
        <v>45454825.372</v>
      </c>
      <c r="L145" s="167">
        <v>3283321052.714</v>
      </c>
      <c r="M145" s="167">
        <v>44579957.06</v>
      </c>
      <c r="N145" s="167">
        <v>3701840492.872</v>
      </c>
      <c r="O145" s="167">
        <v>29283563.06</v>
      </c>
      <c r="P145" s="164" t="s">
        <v>1023</v>
      </c>
      <c r="Q145" s="164" t="s">
        <v>1024</v>
      </c>
      <c r="R145" s="164" t="s">
        <v>206</v>
      </c>
      <c r="S145" s="164" t="s">
        <v>340</v>
      </c>
      <c r="T145" s="164" t="s">
        <v>182</v>
      </c>
    </row>
    <row r="146" spans="1:20" ht="24" outlineLevel="2">
      <c r="A146" s="164" t="s">
        <v>555</v>
      </c>
      <c r="B146" s="164" t="s">
        <v>120</v>
      </c>
      <c r="C146" s="165" t="s">
        <v>574</v>
      </c>
      <c r="D146" s="164" t="s">
        <v>575</v>
      </c>
      <c r="E146" s="166" t="s">
        <v>576</v>
      </c>
      <c r="F146" s="166" t="s">
        <v>393</v>
      </c>
      <c r="G146" s="164" t="s">
        <v>177</v>
      </c>
      <c r="H146" s="167">
        <v>18300000</v>
      </c>
      <c r="I146" s="167">
        <v>26954188.953</v>
      </c>
      <c r="J146" s="167">
        <v>2430058.99</v>
      </c>
      <c r="K146" s="167">
        <v>23194873.708</v>
      </c>
      <c r="L146" s="167">
        <v>1835579994.109</v>
      </c>
      <c r="M146" s="167">
        <v>194471199.51</v>
      </c>
      <c r="N146" s="167">
        <v>1888990267.027</v>
      </c>
      <c r="O146" s="167">
        <v>14942936.01</v>
      </c>
      <c r="P146" s="164" t="s">
        <v>1023</v>
      </c>
      <c r="Q146" s="164" t="s">
        <v>1024</v>
      </c>
      <c r="R146" s="164" t="s">
        <v>206</v>
      </c>
      <c r="S146" s="164" t="s">
        <v>1244</v>
      </c>
      <c r="T146" s="164" t="s">
        <v>182</v>
      </c>
    </row>
    <row r="147" spans="1:20" ht="24" outlineLevel="2">
      <c r="A147" s="164" t="s">
        <v>1037</v>
      </c>
      <c r="B147" s="164" t="s">
        <v>671</v>
      </c>
      <c r="C147" s="165">
        <v>10466</v>
      </c>
      <c r="D147" s="165" t="s">
        <v>838</v>
      </c>
      <c r="E147" s="166" t="s">
        <v>839</v>
      </c>
      <c r="F147" s="166" t="s">
        <v>800</v>
      </c>
      <c r="G147" s="165" t="s">
        <v>199</v>
      </c>
      <c r="H147" s="167">
        <v>890000000</v>
      </c>
      <c r="I147" s="167">
        <v>1948503.836</v>
      </c>
      <c r="J147" s="167" t="s">
        <v>118</v>
      </c>
      <c r="K147" s="167">
        <v>2188183.809</v>
      </c>
      <c r="L147" s="167">
        <v>132693091.485</v>
      </c>
      <c r="M147" s="167" t="s">
        <v>118</v>
      </c>
      <c r="N147" s="167">
        <v>178205666.038</v>
      </c>
      <c r="O147" s="167">
        <v>210000000</v>
      </c>
      <c r="P147" s="164" t="s">
        <v>1023</v>
      </c>
      <c r="Q147" s="164" t="s">
        <v>1024</v>
      </c>
      <c r="R147" s="164" t="s">
        <v>206</v>
      </c>
      <c r="S147" s="164" t="s">
        <v>837</v>
      </c>
      <c r="T147" s="164" t="s">
        <v>137</v>
      </c>
    </row>
    <row r="148" spans="1:20" ht="24" outlineLevel="2">
      <c r="A148" s="164" t="s">
        <v>845</v>
      </c>
      <c r="B148" s="164" t="s">
        <v>671</v>
      </c>
      <c r="C148" s="165" t="s">
        <v>847</v>
      </c>
      <c r="D148" s="165" t="s">
        <v>848</v>
      </c>
      <c r="E148" s="166" t="s">
        <v>849</v>
      </c>
      <c r="F148" s="166" t="s">
        <v>850</v>
      </c>
      <c r="G148" s="165" t="s">
        <v>846</v>
      </c>
      <c r="H148" s="167">
        <v>20168925.15</v>
      </c>
      <c r="I148" s="167">
        <v>1436404.521</v>
      </c>
      <c r="J148" s="167">
        <v>1059566.204</v>
      </c>
      <c r="K148" s="167" t="s">
        <v>118</v>
      </c>
      <c r="L148" s="167">
        <v>97819133.296</v>
      </c>
      <c r="M148" s="167">
        <v>84215900.085</v>
      </c>
      <c r="N148" s="167" t="s">
        <v>118</v>
      </c>
      <c r="O148" s="169"/>
      <c r="P148" s="164" t="s">
        <v>1023</v>
      </c>
      <c r="Q148" s="164" t="s">
        <v>1024</v>
      </c>
      <c r="R148" s="164" t="s">
        <v>206</v>
      </c>
      <c r="S148" s="164" t="s">
        <v>376</v>
      </c>
      <c r="T148" s="164" t="s">
        <v>137</v>
      </c>
    </row>
    <row r="149" spans="1:20" ht="24" outlineLevel="2">
      <c r="A149" s="164" t="s">
        <v>862</v>
      </c>
      <c r="B149" s="164" t="s">
        <v>671</v>
      </c>
      <c r="C149" s="165" t="s">
        <v>863</v>
      </c>
      <c r="D149" s="165" t="s">
        <v>864</v>
      </c>
      <c r="E149" s="166" t="s">
        <v>865</v>
      </c>
      <c r="F149" s="166" t="s">
        <v>540</v>
      </c>
      <c r="G149" s="165" t="s">
        <v>866</v>
      </c>
      <c r="H149" s="167">
        <v>6180000</v>
      </c>
      <c r="I149" s="167">
        <v>1283655.945</v>
      </c>
      <c r="J149" s="167" t="s">
        <v>118</v>
      </c>
      <c r="K149" s="167">
        <v>1224886.585</v>
      </c>
      <c r="L149" s="167">
        <v>87416956.844</v>
      </c>
      <c r="M149" s="167" t="s">
        <v>118</v>
      </c>
      <c r="N149" s="167">
        <v>99754750.366</v>
      </c>
      <c r="O149" s="167">
        <v>1323000</v>
      </c>
      <c r="P149" s="164" t="s">
        <v>1023</v>
      </c>
      <c r="Q149" s="164" t="s">
        <v>1024</v>
      </c>
      <c r="R149" s="164" t="s">
        <v>206</v>
      </c>
      <c r="S149" s="164" t="s">
        <v>225</v>
      </c>
      <c r="T149" s="164" t="s">
        <v>137</v>
      </c>
    </row>
    <row r="150" spans="1:20" ht="24" outlineLevel="2">
      <c r="A150" s="164" t="s">
        <v>669</v>
      </c>
      <c r="B150" s="164" t="s">
        <v>671</v>
      </c>
      <c r="C150" s="165" t="s">
        <v>894</v>
      </c>
      <c r="D150" s="165" t="s">
        <v>895</v>
      </c>
      <c r="E150" s="166" t="s">
        <v>896</v>
      </c>
      <c r="F150" s="166" t="s">
        <v>223</v>
      </c>
      <c r="G150" s="165" t="s">
        <v>194</v>
      </c>
      <c r="H150" s="167">
        <v>1543801</v>
      </c>
      <c r="I150" s="167">
        <v>701828.078</v>
      </c>
      <c r="J150" s="167" t="s">
        <v>118</v>
      </c>
      <c r="K150" s="167">
        <v>586401.875</v>
      </c>
      <c r="L150" s="167">
        <v>47794484.987</v>
      </c>
      <c r="M150" s="167" t="s">
        <v>118</v>
      </c>
      <c r="N150" s="167">
        <v>47756562.46</v>
      </c>
      <c r="O150" s="167">
        <v>353851</v>
      </c>
      <c r="P150" s="164" t="s">
        <v>1023</v>
      </c>
      <c r="Q150" s="164" t="s">
        <v>1024</v>
      </c>
      <c r="R150" s="164" t="s">
        <v>206</v>
      </c>
      <c r="S150" s="164" t="s">
        <v>225</v>
      </c>
      <c r="T150" s="164" t="s">
        <v>137</v>
      </c>
    </row>
    <row r="151" spans="1:20" ht="24" outlineLevel="2">
      <c r="A151" s="164" t="s">
        <v>669</v>
      </c>
      <c r="B151" s="164" t="s">
        <v>671</v>
      </c>
      <c r="C151" s="165" t="s">
        <v>901</v>
      </c>
      <c r="D151" s="165" t="s">
        <v>902</v>
      </c>
      <c r="E151" s="166" t="s">
        <v>1177</v>
      </c>
      <c r="F151" s="166" t="s">
        <v>1178</v>
      </c>
      <c r="G151" s="165" t="s">
        <v>194</v>
      </c>
      <c r="H151" s="167">
        <v>12400000</v>
      </c>
      <c r="I151" s="167">
        <v>19341370.811</v>
      </c>
      <c r="J151" s="167">
        <v>1144996.919</v>
      </c>
      <c r="K151" s="167">
        <v>14959421.105</v>
      </c>
      <c r="L151" s="167">
        <v>1317147155.891</v>
      </c>
      <c r="M151" s="167">
        <v>92618714.17</v>
      </c>
      <c r="N151" s="167">
        <v>1218295095.017</v>
      </c>
      <c r="O151" s="167">
        <v>9026925.63</v>
      </c>
      <c r="P151" s="164" t="s">
        <v>1023</v>
      </c>
      <c r="Q151" s="164" t="s">
        <v>1024</v>
      </c>
      <c r="R151" s="164" t="s">
        <v>206</v>
      </c>
      <c r="S151" s="164" t="s">
        <v>401</v>
      </c>
      <c r="T151" s="164" t="s">
        <v>137</v>
      </c>
    </row>
    <row r="152" spans="1:20" ht="24" outlineLevel="2">
      <c r="A152" s="164" t="s">
        <v>903</v>
      </c>
      <c r="B152" s="164" t="s">
        <v>671</v>
      </c>
      <c r="C152" s="165">
        <v>11114</v>
      </c>
      <c r="D152" s="165" t="s">
        <v>908</v>
      </c>
      <c r="E152" s="166" t="s">
        <v>909</v>
      </c>
      <c r="F152" s="166" t="s">
        <v>156</v>
      </c>
      <c r="G152" s="165" t="s">
        <v>119</v>
      </c>
      <c r="H152" s="167">
        <v>51572562</v>
      </c>
      <c r="I152" s="167">
        <v>43809263</v>
      </c>
      <c r="J152" s="167">
        <v>79439</v>
      </c>
      <c r="K152" s="167">
        <v>43729824</v>
      </c>
      <c r="L152" s="167">
        <v>2983410365.636</v>
      </c>
      <c r="M152" s="167">
        <v>6295539.019</v>
      </c>
      <c r="N152" s="167">
        <v>3561356399.525</v>
      </c>
      <c r="O152" s="167">
        <v>43729824</v>
      </c>
      <c r="P152" s="164" t="s">
        <v>1023</v>
      </c>
      <c r="Q152" s="164" t="s">
        <v>1024</v>
      </c>
      <c r="R152" s="164" t="s">
        <v>206</v>
      </c>
      <c r="S152" s="164" t="s">
        <v>910</v>
      </c>
      <c r="T152" s="164" t="s">
        <v>182</v>
      </c>
    </row>
    <row r="153" spans="1:20" ht="24" outlineLevel="2">
      <c r="A153" s="164" t="s">
        <v>903</v>
      </c>
      <c r="B153" s="164" t="s">
        <v>671</v>
      </c>
      <c r="C153" s="165">
        <v>11123</v>
      </c>
      <c r="D153" s="165" t="s">
        <v>911</v>
      </c>
      <c r="E153" s="166" t="s">
        <v>912</v>
      </c>
      <c r="F153" s="166" t="s">
        <v>156</v>
      </c>
      <c r="G153" s="165" t="s">
        <v>119</v>
      </c>
      <c r="H153" s="167">
        <v>2611157</v>
      </c>
      <c r="I153" s="167">
        <v>120819</v>
      </c>
      <c r="J153" s="167">
        <v>120819</v>
      </c>
      <c r="K153" s="167" t="s">
        <v>118</v>
      </c>
      <c r="L153" s="167">
        <v>8227772.674</v>
      </c>
      <c r="M153" s="167">
        <v>9574903.117</v>
      </c>
      <c r="N153" s="167" t="s">
        <v>118</v>
      </c>
      <c r="O153" s="169"/>
      <c r="P153" s="164" t="s">
        <v>1023</v>
      </c>
      <c r="Q153" s="164" t="s">
        <v>1024</v>
      </c>
      <c r="R153" s="164" t="s">
        <v>206</v>
      </c>
      <c r="S153" s="164" t="s">
        <v>261</v>
      </c>
      <c r="T153" s="164" t="s">
        <v>182</v>
      </c>
    </row>
    <row r="154" spans="1:20" ht="24" outlineLevel="2">
      <c r="A154" s="164" t="s">
        <v>903</v>
      </c>
      <c r="B154" s="164" t="s">
        <v>671</v>
      </c>
      <c r="C154" s="165" t="s">
        <v>917</v>
      </c>
      <c r="D154" s="165" t="s">
        <v>918</v>
      </c>
      <c r="E154" s="166" t="s">
        <v>919</v>
      </c>
      <c r="F154" s="166" t="s">
        <v>156</v>
      </c>
      <c r="G154" s="165" t="s">
        <v>119</v>
      </c>
      <c r="H154" s="167">
        <v>355677</v>
      </c>
      <c r="I154" s="167">
        <v>19101</v>
      </c>
      <c r="J154" s="167">
        <v>19101</v>
      </c>
      <c r="K154" s="167" t="s">
        <v>118</v>
      </c>
      <c r="L154" s="167">
        <v>1300777.906</v>
      </c>
      <c r="M154" s="167">
        <v>1513753.834</v>
      </c>
      <c r="N154" s="167" t="s">
        <v>118</v>
      </c>
      <c r="O154" s="169"/>
      <c r="P154" s="164" t="s">
        <v>1023</v>
      </c>
      <c r="Q154" s="164" t="s">
        <v>1024</v>
      </c>
      <c r="R154" s="164" t="s">
        <v>206</v>
      </c>
      <c r="S154" s="164" t="s">
        <v>1251</v>
      </c>
      <c r="T154" s="164" t="s">
        <v>182</v>
      </c>
    </row>
    <row r="155" spans="1:20" ht="24" outlineLevel="2">
      <c r="A155" s="164" t="s">
        <v>948</v>
      </c>
      <c r="B155" s="164" t="s">
        <v>671</v>
      </c>
      <c r="C155" s="165" t="s">
        <v>954</v>
      </c>
      <c r="D155" s="165" t="s">
        <v>955</v>
      </c>
      <c r="E155" s="166" t="s">
        <v>956</v>
      </c>
      <c r="F155" s="166" t="s">
        <v>567</v>
      </c>
      <c r="G155" s="165" t="s">
        <v>119</v>
      </c>
      <c r="H155" s="167">
        <v>44421000</v>
      </c>
      <c r="I155" s="167">
        <v>28620806</v>
      </c>
      <c r="J155" s="167">
        <v>27599070</v>
      </c>
      <c r="K155" s="167">
        <v>1021736</v>
      </c>
      <c r="L155" s="167">
        <v>1949076598.099</v>
      </c>
      <c r="M155" s="167">
        <v>2220345323.635</v>
      </c>
      <c r="N155" s="167">
        <v>83210168.928</v>
      </c>
      <c r="O155" s="167">
        <v>1021736</v>
      </c>
      <c r="P155" s="164" t="s">
        <v>1023</v>
      </c>
      <c r="Q155" s="164" t="s">
        <v>1024</v>
      </c>
      <c r="R155" s="164" t="s">
        <v>206</v>
      </c>
      <c r="S155" s="164" t="s">
        <v>957</v>
      </c>
      <c r="T155" s="164" t="s">
        <v>137</v>
      </c>
    </row>
    <row r="156" spans="1:20" ht="24" outlineLevel="2">
      <c r="A156" s="164" t="s">
        <v>948</v>
      </c>
      <c r="B156" s="164" t="s">
        <v>671</v>
      </c>
      <c r="C156" s="165" t="s">
        <v>958</v>
      </c>
      <c r="D156" s="165" t="s">
        <v>959</v>
      </c>
      <c r="E156" s="166" t="s">
        <v>960</v>
      </c>
      <c r="F156" s="166" t="s">
        <v>156</v>
      </c>
      <c r="G156" s="165" t="s">
        <v>119</v>
      </c>
      <c r="H156" s="167">
        <v>22567000</v>
      </c>
      <c r="I156" s="167">
        <v>22567000</v>
      </c>
      <c r="J156" s="167" t="s">
        <v>118</v>
      </c>
      <c r="K156" s="167">
        <v>22567000</v>
      </c>
      <c r="L156" s="167">
        <v>1536812470.945</v>
      </c>
      <c r="M156" s="167" t="s">
        <v>118</v>
      </c>
      <c r="N156" s="167">
        <v>1837856238.984</v>
      </c>
      <c r="O156" s="167">
        <v>22567000</v>
      </c>
      <c r="P156" s="164" t="s">
        <v>1023</v>
      </c>
      <c r="Q156" s="164" t="s">
        <v>1024</v>
      </c>
      <c r="R156" s="164" t="s">
        <v>206</v>
      </c>
      <c r="S156" s="164" t="s">
        <v>957</v>
      </c>
      <c r="T156" s="164" t="s">
        <v>137</v>
      </c>
    </row>
    <row r="157" spans="1:20" ht="24" outlineLevel="2">
      <c r="A157" s="164" t="s">
        <v>948</v>
      </c>
      <c r="B157" s="164" t="s">
        <v>671</v>
      </c>
      <c r="C157" s="165" t="s">
        <v>961</v>
      </c>
      <c r="D157" s="165" t="s">
        <v>962</v>
      </c>
      <c r="E157" s="166" t="s">
        <v>963</v>
      </c>
      <c r="F157" s="166" t="s">
        <v>964</v>
      </c>
      <c r="G157" s="165" t="s">
        <v>119</v>
      </c>
      <c r="H157" s="167">
        <v>20257379</v>
      </c>
      <c r="I157" s="167" t="s">
        <v>118</v>
      </c>
      <c r="J157" s="167" t="s">
        <v>118</v>
      </c>
      <c r="K157" s="167">
        <v>20257379</v>
      </c>
      <c r="L157" s="167" t="s">
        <v>118</v>
      </c>
      <c r="M157" s="167" t="s">
        <v>118</v>
      </c>
      <c r="N157" s="167">
        <v>1649760729.411</v>
      </c>
      <c r="O157" s="167">
        <v>20257379</v>
      </c>
      <c r="P157" s="164" t="s">
        <v>1023</v>
      </c>
      <c r="Q157" s="164" t="s">
        <v>1024</v>
      </c>
      <c r="R157" s="170" t="s">
        <v>206</v>
      </c>
      <c r="S157" s="170" t="s">
        <v>957</v>
      </c>
      <c r="T157" s="164" t="s">
        <v>137</v>
      </c>
    </row>
    <row r="158" spans="1:20" ht="24" outlineLevel="2">
      <c r="A158" s="164" t="s">
        <v>948</v>
      </c>
      <c r="B158" s="164" t="s">
        <v>671</v>
      </c>
      <c r="C158" s="165" t="s">
        <v>965</v>
      </c>
      <c r="D158" s="165" t="s">
        <v>966</v>
      </c>
      <c r="E158" s="166" t="s">
        <v>956</v>
      </c>
      <c r="F158" s="166" t="s">
        <v>123</v>
      </c>
      <c r="G158" s="165" t="s">
        <v>119</v>
      </c>
      <c r="H158" s="167">
        <v>51000000</v>
      </c>
      <c r="I158" s="167">
        <v>31354873.03</v>
      </c>
      <c r="J158" s="167">
        <v>12840616.84</v>
      </c>
      <c r="K158" s="167">
        <v>18514256.19</v>
      </c>
      <c r="L158" s="167">
        <v>2135266535.091</v>
      </c>
      <c r="M158" s="167">
        <v>1032595219.756</v>
      </c>
      <c r="N158" s="167">
        <v>1507800826.381</v>
      </c>
      <c r="O158" s="167">
        <v>18514256.19</v>
      </c>
      <c r="P158" s="164" t="s">
        <v>1023</v>
      </c>
      <c r="Q158" s="164" t="s">
        <v>1024</v>
      </c>
      <c r="R158" s="164" t="s">
        <v>206</v>
      </c>
      <c r="S158" s="164" t="s">
        <v>957</v>
      </c>
      <c r="T158" s="164" t="s">
        <v>137</v>
      </c>
    </row>
    <row r="159" spans="1:20" ht="24" outlineLevel="2">
      <c r="A159" s="164" t="s">
        <v>948</v>
      </c>
      <c r="B159" s="164" t="s">
        <v>671</v>
      </c>
      <c r="C159" s="165" t="s">
        <v>967</v>
      </c>
      <c r="D159" s="165" t="s">
        <v>968</v>
      </c>
      <c r="E159" s="166" t="s">
        <v>969</v>
      </c>
      <c r="F159" s="166" t="s">
        <v>156</v>
      </c>
      <c r="G159" s="165" t="s">
        <v>119</v>
      </c>
      <c r="H159" s="167">
        <v>5643000</v>
      </c>
      <c r="I159" s="167">
        <v>5643000</v>
      </c>
      <c r="J159" s="167" t="s">
        <v>118</v>
      </c>
      <c r="K159" s="167">
        <v>5643000</v>
      </c>
      <c r="L159" s="167">
        <v>384288242.724</v>
      </c>
      <c r="M159" s="167" t="s">
        <v>118</v>
      </c>
      <c r="N159" s="167">
        <v>459565859.733</v>
      </c>
      <c r="O159" s="167">
        <v>5643000</v>
      </c>
      <c r="P159" s="164" t="s">
        <v>1023</v>
      </c>
      <c r="Q159" s="164" t="s">
        <v>1024</v>
      </c>
      <c r="R159" s="164" t="s">
        <v>206</v>
      </c>
      <c r="S159" s="164" t="s">
        <v>957</v>
      </c>
      <c r="T159" s="164" t="s">
        <v>137</v>
      </c>
    </row>
    <row r="160" spans="1:20" ht="24" outlineLevel="2">
      <c r="A160" s="164" t="s">
        <v>948</v>
      </c>
      <c r="B160" s="164" t="s">
        <v>671</v>
      </c>
      <c r="C160" s="165" t="s">
        <v>970</v>
      </c>
      <c r="D160" s="165" t="s">
        <v>971</v>
      </c>
      <c r="E160" s="166" t="s">
        <v>972</v>
      </c>
      <c r="F160" s="166" t="s">
        <v>811</v>
      </c>
      <c r="G160" s="165" t="s">
        <v>119</v>
      </c>
      <c r="H160" s="167">
        <v>7310153</v>
      </c>
      <c r="I160" s="167" t="s">
        <v>118</v>
      </c>
      <c r="J160" s="167" t="s">
        <v>118</v>
      </c>
      <c r="K160" s="167">
        <v>7310153</v>
      </c>
      <c r="L160" s="167" t="s">
        <v>118</v>
      </c>
      <c r="M160" s="167" t="s">
        <v>118</v>
      </c>
      <c r="N160" s="167">
        <v>595338782.248</v>
      </c>
      <c r="O160" s="167">
        <v>7310153</v>
      </c>
      <c r="P160" s="164" t="s">
        <v>1023</v>
      </c>
      <c r="Q160" s="164" t="s">
        <v>1024</v>
      </c>
      <c r="R160" s="164" t="s">
        <v>206</v>
      </c>
      <c r="S160" s="164" t="s">
        <v>957</v>
      </c>
      <c r="T160" s="164" t="s">
        <v>137</v>
      </c>
    </row>
    <row r="161" spans="1:20" ht="24" outlineLevel="2">
      <c r="A161" s="164" t="s">
        <v>948</v>
      </c>
      <c r="B161" s="164" t="s">
        <v>671</v>
      </c>
      <c r="C161" s="165" t="s">
        <v>973</v>
      </c>
      <c r="D161" s="165" t="s">
        <v>974</v>
      </c>
      <c r="E161" s="166" t="s">
        <v>963</v>
      </c>
      <c r="F161" s="166" t="s">
        <v>964</v>
      </c>
      <c r="G161" s="165" t="s">
        <v>119</v>
      </c>
      <c r="H161" s="167">
        <v>43552229</v>
      </c>
      <c r="I161" s="167" t="s">
        <v>118</v>
      </c>
      <c r="J161" s="167" t="s">
        <v>118</v>
      </c>
      <c r="K161" s="167">
        <v>43552229</v>
      </c>
      <c r="L161" s="167" t="s">
        <v>118</v>
      </c>
      <c r="M161" s="167" t="s">
        <v>118</v>
      </c>
      <c r="N161" s="167">
        <v>3546893064.622</v>
      </c>
      <c r="O161" s="167">
        <v>43552229</v>
      </c>
      <c r="P161" s="164" t="s">
        <v>1023</v>
      </c>
      <c r="Q161" s="164" t="s">
        <v>1024</v>
      </c>
      <c r="R161" s="170" t="s">
        <v>206</v>
      </c>
      <c r="S161" s="170" t="s">
        <v>957</v>
      </c>
      <c r="T161" s="164" t="s">
        <v>137</v>
      </c>
    </row>
    <row r="162" spans="1:20" ht="24" outlineLevel="2">
      <c r="A162" s="164" t="s">
        <v>948</v>
      </c>
      <c r="B162" s="164" t="s">
        <v>671</v>
      </c>
      <c r="C162" s="165" t="s">
        <v>979</v>
      </c>
      <c r="D162" s="165" t="s">
        <v>980</v>
      </c>
      <c r="E162" s="166" t="s">
        <v>963</v>
      </c>
      <c r="F162" s="166" t="s">
        <v>964</v>
      </c>
      <c r="G162" s="165" t="s">
        <v>119</v>
      </c>
      <c r="H162" s="167">
        <v>78520386</v>
      </c>
      <c r="I162" s="167" t="s">
        <v>118</v>
      </c>
      <c r="J162" s="167" t="s">
        <v>118</v>
      </c>
      <c r="K162" s="167">
        <v>78520386</v>
      </c>
      <c r="L162" s="167" t="s">
        <v>118</v>
      </c>
      <c r="M162" s="167" t="s">
        <v>118</v>
      </c>
      <c r="N162" s="167">
        <v>6394699397.242</v>
      </c>
      <c r="O162" s="167">
        <v>78520386</v>
      </c>
      <c r="P162" s="164" t="s">
        <v>1023</v>
      </c>
      <c r="Q162" s="164" t="s">
        <v>1024</v>
      </c>
      <c r="R162" s="170" t="s">
        <v>206</v>
      </c>
      <c r="S162" s="170" t="s">
        <v>957</v>
      </c>
      <c r="T162" s="164" t="s">
        <v>137</v>
      </c>
    </row>
    <row r="163" spans="1:20" ht="24" outlineLevel="2">
      <c r="A163" s="164" t="s">
        <v>948</v>
      </c>
      <c r="B163" s="164" t="s">
        <v>671</v>
      </c>
      <c r="C163" s="165" t="s">
        <v>61</v>
      </c>
      <c r="D163" s="165" t="s">
        <v>62</v>
      </c>
      <c r="E163" s="166" t="s">
        <v>916</v>
      </c>
      <c r="F163" s="166" t="s">
        <v>811</v>
      </c>
      <c r="G163" s="165" t="s">
        <v>119</v>
      </c>
      <c r="H163" s="167">
        <v>73000000</v>
      </c>
      <c r="I163" s="167">
        <v>73000000</v>
      </c>
      <c r="J163" s="167">
        <v>38222926</v>
      </c>
      <c r="K163" s="167">
        <v>34777074</v>
      </c>
      <c r="L163" s="167">
        <v>4971299259.05</v>
      </c>
      <c r="M163" s="167">
        <v>3075034593.548</v>
      </c>
      <c r="N163" s="167">
        <v>2832244535.141</v>
      </c>
      <c r="O163" s="167">
        <v>34777074</v>
      </c>
      <c r="P163" s="164" t="s">
        <v>1023</v>
      </c>
      <c r="Q163" s="164" t="s">
        <v>1024</v>
      </c>
      <c r="R163" s="164" t="s">
        <v>206</v>
      </c>
      <c r="S163" s="164" t="s">
        <v>1097</v>
      </c>
      <c r="T163" s="164" t="s">
        <v>137</v>
      </c>
    </row>
    <row r="164" spans="1:20" ht="24" outlineLevel="2">
      <c r="A164" s="164" t="s">
        <v>948</v>
      </c>
      <c r="B164" s="164" t="s">
        <v>671</v>
      </c>
      <c r="C164" s="165" t="s">
        <v>63</v>
      </c>
      <c r="D164" s="165" t="s">
        <v>64</v>
      </c>
      <c r="E164" s="166" t="s">
        <v>963</v>
      </c>
      <c r="F164" s="166" t="s">
        <v>811</v>
      </c>
      <c r="G164" s="165" t="s">
        <v>119</v>
      </c>
      <c r="H164" s="167">
        <v>20462413</v>
      </c>
      <c r="I164" s="167" t="s">
        <v>118</v>
      </c>
      <c r="J164" s="167" t="s">
        <v>118</v>
      </c>
      <c r="K164" s="167">
        <v>20462413</v>
      </c>
      <c r="L164" s="167" t="s">
        <v>118</v>
      </c>
      <c r="M164" s="167" t="s">
        <v>118</v>
      </c>
      <c r="N164" s="167">
        <v>1666458696.181</v>
      </c>
      <c r="O164" s="167">
        <v>20462413</v>
      </c>
      <c r="P164" s="164" t="s">
        <v>1023</v>
      </c>
      <c r="Q164" s="164" t="s">
        <v>1024</v>
      </c>
      <c r="R164" s="164" t="s">
        <v>206</v>
      </c>
      <c r="S164" s="164" t="s">
        <v>1097</v>
      </c>
      <c r="T164" s="164" t="s">
        <v>137</v>
      </c>
    </row>
    <row r="165" spans="1:20" ht="24" outlineLevel="1">
      <c r="A165" s="164"/>
      <c r="B165" s="164"/>
      <c r="C165" s="165"/>
      <c r="D165" s="165"/>
      <c r="E165" s="166"/>
      <c r="F165" s="166"/>
      <c r="G165" s="165"/>
      <c r="H165" s="167"/>
      <c r="I165" s="167"/>
      <c r="J165" s="167">
        <f>SUBTOTAL(9,J123:J164)</f>
        <v>113839127.859</v>
      </c>
      <c r="K165" s="167"/>
      <c r="L165" s="167"/>
      <c r="M165" s="167">
        <f>SUBTOTAL(9,M123:M164)</f>
        <v>9029478743.475</v>
      </c>
      <c r="N165" s="167"/>
      <c r="O165" s="167"/>
      <c r="P165" s="164"/>
      <c r="Q165" s="164"/>
      <c r="R165" s="387" t="s">
        <v>1201</v>
      </c>
      <c r="S165" s="164"/>
      <c r="T165" s="164">
        <f>SUBTOTAL(9,T123:T164)</f>
        <v>0</v>
      </c>
    </row>
    <row r="166" spans="1:20" ht="12.75" outlineLevel="2">
      <c r="A166" s="164" t="s">
        <v>180</v>
      </c>
      <c r="B166" s="164" t="s">
        <v>120</v>
      </c>
      <c r="C166" s="165" t="s">
        <v>208</v>
      </c>
      <c r="D166" s="164" t="s">
        <v>209</v>
      </c>
      <c r="E166" s="166" t="s">
        <v>210</v>
      </c>
      <c r="F166" s="166" t="s">
        <v>186</v>
      </c>
      <c r="G166" s="164" t="s">
        <v>177</v>
      </c>
      <c r="H166" s="167">
        <v>28453798.08</v>
      </c>
      <c r="I166" s="167">
        <v>38328344.512</v>
      </c>
      <c r="J166" s="167">
        <v>92297.33</v>
      </c>
      <c r="K166" s="167">
        <v>36498173.398</v>
      </c>
      <c r="L166" s="167">
        <v>2610159872.243</v>
      </c>
      <c r="M166" s="167">
        <v>6534190.1</v>
      </c>
      <c r="N166" s="167">
        <v>2972410851.717</v>
      </c>
      <c r="O166" s="167">
        <v>23513379.57</v>
      </c>
      <c r="P166" s="164" t="s">
        <v>1023</v>
      </c>
      <c r="Q166" s="164" t="s">
        <v>1024</v>
      </c>
      <c r="R166" s="164" t="s">
        <v>164</v>
      </c>
      <c r="S166" s="164" t="s">
        <v>211</v>
      </c>
      <c r="T166" s="164" t="s">
        <v>182</v>
      </c>
    </row>
    <row r="167" spans="1:20" ht="12.75" outlineLevel="2">
      <c r="A167" s="164" t="s">
        <v>689</v>
      </c>
      <c r="B167" s="164" t="s">
        <v>671</v>
      </c>
      <c r="C167" s="165">
        <v>10027</v>
      </c>
      <c r="D167" s="165" t="s">
        <v>698</v>
      </c>
      <c r="E167" s="166" t="s">
        <v>699</v>
      </c>
      <c r="F167" s="166" t="s">
        <v>123</v>
      </c>
      <c r="G167" s="165" t="s">
        <v>690</v>
      </c>
      <c r="H167" s="167">
        <v>8500000</v>
      </c>
      <c r="I167" s="167">
        <v>1636136.466</v>
      </c>
      <c r="J167" s="167">
        <v>755248.422</v>
      </c>
      <c r="K167" s="167">
        <v>669927.225</v>
      </c>
      <c r="L167" s="167">
        <v>111420876.706</v>
      </c>
      <c r="M167" s="167">
        <v>60003271.445</v>
      </c>
      <c r="N167" s="167">
        <v>54558866.021</v>
      </c>
      <c r="O167" s="167">
        <v>772794.55</v>
      </c>
      <c r="P167" s="164" t="s">
        <v>1023</v>
      </c>
      <c r="Q167" s="164" t="s">
        <v>1024</v>
      </c>
      <c r="R167" s="164" t="s">
        <v>164</v>
      </c>
      <c r="S167" s="164" t="s">
        <v>483</v>
      </c>
      <c r="T167" s="164" t="s">
        <v>137</v>
      </c>
    </row>
    <row r="168" spans="1:20" ht="12.75" outlineLevel="2">
      <c r="A168" s="164" t="s">
        <v>160</v>
      </c>
      <c r="B168" s="164" t="s">
        <v>671</v>
      </c>
      <c r="C168" s="165">
        <v>10216</v>
      </c>
      <c r="D168" s="165" t="s">
        <v>730</v>
      </c>
      <c r="E168" s="166" t="s">
        <v>731</v>
      </c>
      <c r="F168" s="166" t="s">
        <v>123</v>
      </c>
      <c r="G168" s="165" t="s">
        <v>147</v>
      </c>
      <c r="H168" s="167">
        <v>10225838</v>
      </c>
      <c r="I168" s="167">
        <v>28053.968</v>
      </c>
      <c r="J168" s="167">
        <v>4045.229</v>
      </c>
      <c r="K168" s="167">
        <v>20742.379</v>
      </c>
      <c r="L168" s="167">
        <v>1910474.96</v>
      </c>
      <c r="M168" s="167">
        <v>323314.899</v>
      </c>
      <c r="N168" s="167">
        <v>1689259.161</v>
      </c>
      <c r="O168" s="167">
        <v>14686.95</v>
      </c>
      <c r="P168" s="164" t="s">
        <v>1023</v>
      </c>
      <c r="Q168" s="164" t="s">
        <v>1024</v>
      </c>
      <c r="R168" s="164" t="s">
        <v>164</v>
      </c>
      <c r="S168" s="164" t="s">
        <v>278</v>
      </c>
      <c r="T168" s="164" t="s">
        <v>137</v>
      </c>
    </row>
    <row r="169" spans="1:20" ht="12.75" outlineLevel="2">
      <c r="A169" s="164" t="s">
        <v>160</v>
      </c>
      <c r="B169" s="164" t="s">
        <v>671</v>
      </c>
      <c r="C169" s="165">
        <v>10219</v>
      </c>
      <c r="D169" s="165" t="s">
        <v>733</v>
      </c>
      <c r="E169" s="166" t="s">
        <v>734</v>
      </c>
      <c r="F169" s="166" t="s">
        <v>333</v>
      </c>
      <c r="G169" s="165" t="s">
        <v>147</v>
      </c>
      <c r="H169" s="167">
        <v>6256459.41</v>
      </c>
      <c r="I169" s="167">
        <v>8883045.57</v>
      </c>
      <c r="J169" s="167">
        <v>286718.826</v>
      </c>
      <c r="K169" s="167">
        <v>7701123.581</v>
      </c>
      <c r="L169" s="167">
        <v>604935313.149</v>
      </c>
      <c r="M169" s="167">
        <v>22336606.593</v>
      </c>
      <c r="N169" s="167">
        <v>627179422.163</v>
      </c>
      <c r="O169" s="167">
        <v>5452894.99</v>
      </c>
      <c r="P169" s="164" t="s">
        <v>1023</v>
      </c>
      <c r="Q169" s="164" t="s">
        <v>1024</v>
      </c>
      <c r="R169" s="164" t="s">
        <v>164</v>
      </c>
      <c r="S169" s="164" t="s">
        <v>1064</v>
      </c>
      <c r="T169" s="164" t="s">
        <v>137</v>
      </c>
    </row>
    <row r="170" spans="1:20" ht="12.75" outlineLevel="2">
      <c r="A170" s="164" t="s">
        <v>160</v>
      </c>
      <c r="B170" s="164" t="s">
        <v>671</v>
      </c>
      <c r="C170" s="165">
        <v>10220</v>
      </c>
      <c r="D170" s="165" t="s">
        <v>735</v>
      </c>
      <c r="E170" s="166" t="s">
        <v>736</v>
      </c>
      <c r="F170" s="166" t="s">
        <v>333</v>
      </c>
      <c r="G170" s="165" t="s">
        <v>147</v>
      </c>
      <c r="H170" s="167">
        <v>6102412.3</v>
      </c>
      <c r="I170" s="167">
        <v>6496025.89</v>
      </c>
      <c r="J170" s="167">
        <v>67859.523</v>
      </c>
      <c r="K170" s="167">
        <v>5771462.575</v>
      </c>
      <c r="L170" s="167">
        <v>442379297.184</v>
      </c>
      <c r="M170" s="167">
        <v>5377865.687</v>
      </c>
      <c r="N170" s="167">
        <v>470027850.45</v>
      </c>
      <c r="O170" s="167">
        <v>4086569.84</v>
      </c>
      <c r="P170" s="164" t="s">
        <v>1023</v>
      </c>
      <c r="Q170" s="164" t="s">
        <v>1024</v>
      </c>
      <c r="R170" s="164" t="s">
        <v>164</v>
      </c>
      <c r="S170" s="164" t="s">
        <v>1064</v>
      </c>
      <c r="T170" s="164" t="s">
        <v>137</v>
      </c>
    </row>
    <row r="171" spans="1:20" ht="12.75" outlineLevel="2">
      <c r="A171" s="164" t="s">
        <v>160</v>
      </c>
      <c r="B171" s="164" t="s">
        <v>671</v>
      </c>
      <c r="C171" s="165">
        <v>10226</v>
      </c>
      <c r="D171" s="165" t="s">
        <v>753</v>
      </c>
      <c r="E171" s="166" t="s">
        <v>754</v>
      </c>
      <c r="F171" s="166" t="s">
        <v>254</v>
      </c>
      <c r="G171" s="165" t="s">
        <v>147</v>
      </c>
      <c r="H171" s="167">
        <v>13000000</v>
      </c>
      <c r="I171" s="167">
        <v>18133472.908</v>
      </c>
      <c r="J171" s="167">
        <v>1090272.94</v>
      </c>
      <c r="K171" s="167">
        <v>15253626.737</v>
      </c>
      <c r="L171" s="167">
        <v>1234889320.995</v>
      </c>
      <c r="M171" s="167">
        <v>82325627.539</v>
      </c>
      <c r="N171" s="167">
        <v>1242255198.55</v>
      </c>
      <c r="O171" s="167">
        <v>10800557.08</v>
      </c>
      <c r="P171" s="164" t="s">
        <v>1023</v>
      </c>
      <c r="Q171" s="164" t="s">
        <v>1024</v>
      </c>
      <c r="R171" s="164" t="s">
        <v>164</v>
      </c>
      <c r="S171" s="164" t="s">
        <v>278</v>
      </c>
      <c r="T171" s="164" t="s">
        <v>137</v>
      </c>
    </row>
    <row r="172" spans="1:20" ht="12.75" outlineLevel="2">
      <c r="A172" s="164" t="s">
        <v>160</v>
      </c>
      <c r="B172" s="164" t="s">
        <v>671</v>
      </c>
      <c r="C172" s="165">
        <v>10227</v>
      </c>
      <c r="D172" s="165" t="s">
        <v>755</v>
      </c>
      <c r="E172" s="166" t="s">
        <v>756</v>
      </c>
      <c r="F172" s="166" t="s">
        <v>359</v>
      </c>
      <c r="G172" s="165" t="s">
        <v>147</v>
      </c>
      <c r="H172" s="167">
        <v>7000000</v>
      </c>
      <c r="I172" s="167">
        <v>10999799.945</v>
      </c>
      <c r="J172" s="167" t="s">
        <v>118</v>
      </c>
      <c r="K172" s="167">
        <v>9886099.982</v>
      </c>
      <c r="L172" s="167">
        <v>749086264.611</v>
      </c>
      <c r="M172" s="167" t="s">
        <v>118</v>
      </c>
      <c r="N172" s="167">
        <v>805123876.985</v>
      </c>
      <c r="O172" s="167">
        <v>7000000</v>
      </c>
      <c r="P172" s="164" t="s">
        <v>1023</v>
      </c>
      <c r="Q172" s="164" t="s">
        <v>1024</v>
      </c>
      <c r="R172" s="164" t="s">
        <v>164</v>
      </c>
      <c r="S172" s="164" t="s">
        <v>483</v>
      </c>
      <c r="T172" s="164" t="s">
        <v>137</v>
      </c>
    </row>
    <row r="173" spans="1:20" ht="12.75" outlineLevel="2">
      <c r="A173" s="164" t="s">
        <v>160</v>
      </c>
      <c r="B173" s="164" t="s">
        <v>671</v>
      </c>
      <c r="C173" s="165">
        <v>10229</v>
      </c>
      <c r="D173" s="165" t="s">
        <v>161</v>
      </c>
      <c r="E173" s="166" t="s">
        <v>162</v>
      </c>
      <c r="F173" s="166" t="s">
        <v>163</v>
      </c>
      <c r="G173" s="165" t="s">
        <v>147</v>
      </c>
      <c r="H173" s="167">
        <v>3000000</v>
      </c>
      <c r="I173" s="167">
        <v>4714199.976</v>
      </c>
      <c r="J173" s="167">
        <v>798794.5</v>
      </c>
      <c r="K173" s="167">
        <v>3391759.902</v>
      </c>
      <c r="L173" s="167">
        <v>321036970.548</v>
      </c>
      <c r="M173" s="167">
        <v>64422471.638</v>
      </c>
      <c r="N173" s="167">
        <v>276224890.176</v>
      </c>
      <c r="O173" s="167">
        <v>2401586</v>
      </c>
      <c r="P173" s="164" t="s">
        <v>1023</v>
      </c>
      <c r="Q173" s="164" t="s">
        <v>1024</v>
      </c>
      <c r="R173" s="164" t="s">
        <v>164</v>
      </c>
      <c r="S173" s="164" t="s">
        <v>278</v>
      </c>
      <c r="T173" s="164" t="s">
        <v>137</v>
      </c>
    </row>
    <row r="174" spans="1:20" ht="12.75" outlineLevel="2">
      <c r="A174" s="164" t="s">
        <v>160</v>
      </c>
      <c r="B174" s="164" t="s">
        <v>671</v>
      </c>
      <c r="C174" s="165">
        <v>200565010</v>
      </c>
      <c r="D174" s="165" t="s">
        <v>757</v>
      </c>
      <c r="E174" s="166" t="s">
        <v>754</v>
      </c>
      <c r="F174" s="166" t="s">
        <v>123</v>
      </c>
      <c r="G174" s="165" t="s">
        <v>147</v>
      </c>
      <c r="H174" s="167">
        <v>6135502.57</v>
      </c>
      <c r="I174" s="167">
        <v>7601847.501</v>
      </c>
      <c r="J174" s="167">
        <v>1208906.322</v>
      </c>
      <c r="K174" s="167">
        <v>5557064.123</v>
      </c>
      <c r="L174" s="167">
        <v>517685737.677</v>
      </c>
      <c r="M174" s="167">
        <v>95875726.17</v>
      </c>
      <c r="N174" s="167">
        <v>452567242.797</v>
      </c>
      <c r="O174" s="167">
        <v>3934761.83</v>
      </c>
      <c r="P174" s="164" t="s">
        <v>1023</v>
      </c>
      <c r="Q174" s="164" t="s">
        <v>1024</v>
      </c>
      <c r="R174" s="164" t="s">
        <v>164</v>
      </c>
      <c r="S174" s="164" t="s">
        <v>453</v>
      </c>
      <c r="T174" s="164" t="s">
        <v>137</v>
      </c>
    </row>
    <row r="175" spans="1:20" ht="12.75" outlineLevel="2">
      <c r="A175" s="164" t="s">
        <v>160</v>
      </c>
      <c r="B175" s="164" t="s">
        <v>120</v>
      </c>
      <c r="C175" s="165">
        <v>200465039</v>
      </c>
      <c r="D175" s="164" t="s">
        <v>161</v>
      </c>
      <c r="E175" s="166" t="s">
        <v>162</v>
      </c>
      <c r="F175" s="166" t="s">
        <v>163</v>
      </c>
      <c r="G175" s="164" t="s">
        <v>147</v>
      </c>
      <c r="H175" s="167">
        <v>4500000</v>
      </c>
      <c r="I175" s="167">
        <v>7071299.965</v>
      </c>
      <c r="J175" s="167">
        <v>0</v>
      </c>
      <c r="K175" s="167">
        <v>6355349.989</v>
      </c>
      <c r="L175" s="167">
        <v>481555455.821</v>
      </c>
      <c r="M175" s="167">
        <v>0</v>
      </c>
      <c r="N175" s="167">
        <v>517579635.205</v>
      </c>
      <c r="O175" s="167">
        <v>4500000</v>
      </c>
      <c r="P175" s="164" t="s">
        <v>1023</v>
      </c>
      <c r="Q175" s="164" t="s">
        <v>1024</v>
      </c>
      <c r="R175" s="164" t="s">
        <v>164</v>
      </c>
      <c r="S175" s="164" t="s">
        <v>278</v>
      </c>
      <c r="T175" s="164" t="s">
        <v>137</v>
      </c>
    </row>
    <row r="176" spans="1:20" ht="12.75" outlineLevel="2">
      <c r="A176" s="164" t="s">
        <v>422</v>
      </c>
      <c r="B176" s="164" t="s">
        <v>671</v>
      </c>
      <c r="C176" s="165" t="s">
        <v>780</v>
      </c>
      <c r="D176" s="165" t="s">
        <v>452</v>
      </c>
      <c r="E176" s="166" t="s">
        <v>449</v>
      </c>
      <c r="F176" s="166" t="s">
        <v>123</v>
      </c>
      <c r="G176" s="165" t="s">
        <v>177</v>
      </c>
      <c r="H176" s="167">
        <v>6700000</v>
      </c>
      <c r="I176" s="167">
        <v>101946.717</v>
      </c>
      <c r="J176" s="167">
        <v>100486.069</v>
      </c>
      <c r="K176" s="167" t="s">
        <v>118</v>
      </c>
      <c r="L176" s="167">
        <v>6942570.41</v>
      </c>
      <c r="M176" s="167">
        <v>7444679.059</v>
      </c>
      <c r="N176" s="167" t="s">
        <v>118</v>
      </c>
      <c r="O176" s="167"/>
      <c r="P176" s="164" t="s">
        <v>1023</v>
      </c>
      <c r="Q176" s="164" t="s">
        <v>1024</v>
      </c>
      <c r="R176" s="164" t="s">
        <v>164</v>
      </c>
      <c r="S176" s="164" t="s">
        <v>453</v>
      </c>
      <c r="T176" s="164" t="s">
        <v>182</v>
      </c>
    </row>
    <row r="177" spans="1:20" ht="12.75" outlineLevel="2">
      <c r="A177" s="164" t="s">
        <v>422</v>
      </c>
      <c r="B177" s="164" t="s">
        <v>120</v>
      </c>
      <c r="C177" s="165" t="s">
        <v>451</v>
      </c>
      <c r="D177" s="164" t="s">
        <v>452</v>
      </c>
      <c r="E177" s="166" t="s">
        <v>449</v>
      </c>
      <c r="F177" s="166" t="s">
        <v>123</v>
      </c>
      <c r="G177" s="164" t="s">
        <v>177</v>
      </c>
      <c r="H177" s="167">
        <v>20200000</v>
      </c>
      <c r="I177" s="167">
        <v>11525320.398</v>
      </c>
      <c r="J177" s="167">
        <v>5500355.64</v>
      </c>
      <c r="K177" s="167">
        <v>5466381.337</v>
      </c>
      <c r="L177" s="167">
        <v>784874202.147</v>
      </c>
      <c r="M177" s="167">
        <v>424959229.4</v>
      </c>
      <c r="N177" s="167">
        <v>445182037.686</v>
      </c>
      <c r="O177" s="167">
        <v>3521631.01</v>
      </c>
      <c r="P177" s="164" t="s">
        <v>1023</v>
      </c>
      <c r="Q177" s="164" t="s">
        <v>1024</v>
      </c>
      <c r="R177" s="164" t="s">
        <v>164</v>
      </c>
      <c r="S177" s="164" t="s">
        <v>453</v>
      </c>
      <c r="T177" s="164" t="s">
        <v>182</v>
      </c>
    </row>
    <row r="178" spans="1:20" ht="12.75" outlineLevel="2">
      <c r="A178" s="164" t="s">
        <v>422</v>
      </c>
      <c r="B178" s="164" t="s">
        <v>120</v>
      </c>
      <c r="C178" s="165" t="s">
        <v>480</v>
      </c>
      <c r="D178" s="164" t="s">
        <v>481</v>
      </c>
      <c r="E178" s="166" t="s">
        <v>482</v>
      </c>
      <c r="F178" s="166" t="s">
        <v>224</v>
      </c>
      <c r="G178" s="164" t="s">
        <v>177</v>
      </c>
      <c r="H178" s="167">
        <v>13904553.24</v>
      </c>
      <c r="I178" s="167">
        <v>155209.795</v>
      </c>
      <c r="J178" s="167">
        <v>0</v>
      </c>
      <c r="K178" s="167" t="s">
        <v>118</v>
      </c>
      <c r="L178" s="167">
        <v>10569785.452</v>
      </c>
      <c r="M178" s="167">
        <v>0</v>
      </c>
      <c r="N178" s="167" t="s">
        <v>118</v>
      </c>
      <c r="O178" s="169"/>
      <c r="P178" s="164" t="s">
        <v>1023</v>
      </c>
      <c r="Q178" s="164" t="s">
        <v>1024</v>
      </c>
      <c r="R178" s="164" t="s">
        <v>164</v>
      </c>
      <c r="S178" s="164" t="s">
        <v>483</v>
      </c>
      <c r="T178" s="164" t="s">
        <v>182</v>
      </c>
    </row>
    <row r="179" spans="1:20" ht="12.75" outlineLevel="2">
      <c r="A179" s="164" t="s">
        <v>422</v>
      </c>
      <c r="B179" s="164" t="s">
        <v>120</v>
      </c>
      <c r="C179" s="165" t="s">
        <v>484</v>
      </c>
      <c r="D179" s="164" t="s">
        <v>485</v>
      </c>
      <c r="E179" s="166" t="s">
        <v>486</v>
      </c>
      <c r="F179" s="166" t="s">
        <v>224</v>
      </c>
      <c r="G179" s="164" t="s">
        <v>177</v>
      </c>
      <c r="H179" s="167">
        <v>32899185.31</v>
      </c>
      <c r="I179" s="167">
        <v>1324.8</v>
      </c>
      <c r="J179" s="167">
        <v>0</v>
      </c>
      <c r="K179" s="167" t="s">
        <v>118</v>
      </c>
      <c r="L179" s="167">
        <v>90218.867</v>
      </c>
      <c r="M179" s="167">
        <v>0</v>
      </c>
      <c r="N179" s="167" t="s">
        <v>118</v>
      </c>
      <c r="O179" s="169"/>
      <c r="P179" s="164" t="s">
        <v>1023</v>
      </c>
      <c r="Q179" s="164" t="s">
        <v>1024</v>
      </c>
      <c r="R179" s="164" t="s">
        <v>164</v>
      </c>
      <c r="S179" s="164" t="s">
        <v>483</v>
      </c>
      <c r="T179" s="164" t="s">
        <v>182</v>
      </c>
    </row>
    <row r="180" spans="1:20" ht="12.75" outlineLevel="2">
      <c r="A180" s="164" t="s">
        <v>1037</v>
      </c>
      <c r="B180" s="164" t="s">
        <v>671</v>
      </c>
      <c r="C180" s="165">
        <v>10463</v>
      </c>
      <c r="D180" s="165" t="s">
        <v>833</v>
      </c>
      <c r="E180" s="166" t="s">
        <v>610</v>
      </c>
      <c r="F180" s="166" t="s">
        <v>150</v>
      </c>
      <c r="G180" s="165" t="s">
        <v>199</v>
      </c>
      <c r="H180" s="167">
        <v>647000000</v>
      </c>
      <c r="I180" s="167">
        <v>5948204.306</v>
      </c>
      <c r="J180" s="167" t="s">
        <v>118</v>
      </c>
      <c r="K180" s="167">
        <v>6679876.176</v>
      </c>
      <c r="L180" s="167">
        <v>405072652.886</v>
      </c>
      <c r="M180" s="167" t="s">
        <v>118</v>
      </c>
      <c r="N180" s="167">
        <v>544009044.43</v>
      </c>
      <c r="O180" s="167">
        <v>641067716.14</v>
      </c>
      <c r="P180" s="164" t="s">
        <v>1023</v>
      </c>
      <c r="Q180" s="164" t="s">
        <v>1024</v>
      </c>
      <c r="R180" s="164" t="s">
        <v>164</v>
      </c>
      <c r="S180" s="164" t="s">
        <v>483</v>
      </c>
      <c r="T180" s="164" t="s">
        <v>137</v>
      </c>
    </row>
    <row r="181" spans="1:20" ht="12.75" outlineLevel="2">
      <c r="A181" s="164" t="s">
        <v>669</v>
      </c>
      <c r="B181" s="164" t="s">
        <v>671</v>
      </c>
      <c r="C181" s="165">
        <v>10765</v>
      </c>
      <c r="D181" s="165" t="s">
        <v>885</v>
      </c>
      <c r="E181" s="166" t="s">
        <v>886</v>
      </c>
      <c r="F181" s="166" t="s">
        <v>887</v>
      </c>
      <c r="G181" s="165" t="s">
        <v>194</v>
      </c>
      <c r="H181" s="167">
        <v>69000000</v>
      </c>
      <c r="I181" s="167">
        <v>126937600.827</v>
      </c>
      <c r="J181" s="167">
        <v>19150860.167</v>
      </c>
      <c r="K181" s="167">
        <v>88328759.71</v>
      </c>
      <c r="L181" s="167">
        <v>8644449327.928</v>
      </c>
      <c r="M181" s="167">
        <v>1465807288.005</v>
      </c>
      <c r="N181" s="167">
        <v>7193493247.425</v>
      </c>
      <c r="O181" s="167">
        <v>53300000</v>
      </c>
      <c r="P181" s="164" t="s">
        <v>1023</v>
      </c>
      <c r="Q181" s="164" t="s">
        <v>1024</v>
      </c>
      <c r="R181" s="164" t="s">
        <v>164</v>
      </c>
      <c r="S181" s="164" t="s">
        <v>483</v>
      </c>
      <c r="T181" s="164" t="s">
        <v>137</v>
      </c>
    </row>
    <row r="182" spans="1:20" ht="12.75" outlineLevel="2">
      <c r="A182" s="164" t="s">
        <v>669</v>
      </c>
      <c r="B182" s="164" t="s">
        <v>671</v>
      </c>
      <c r="C182" s="165" t="s">
        <v>877</v>
      </c>
      <c r="D182" s="165" t="s">
        <v>878</v>
      </c>
      <c r="E182" s="166" t="s">
        <v>879</v>
      </c>
      <c r="F182" s="166" t="s">
        <v>880</v>
      </c>
      <c r="G182" s="165" t="s">
        <v>194</v>
      </c>
      <c r="H182" s="167">
        <v>4500000</v>
      </c>
      <c r="I182" s="167">
        <v>1503082.015</v>
      </c>
      <c r="J182" s="167" t="s">
        <v>118</v>
      </c>
      <c r="K182" s="167">
        <v>1255877.529</v>
      </c>
      <c r="L182" s="167">
        <v>102359869.979</v>
      </c>
      <c r="M182" s="167" t="s">
        <v>118</v>
      </c>
      <c r="N182" s="167">
        <v>102278652.555</v>
      </c>
      <c r="O182" s="167">
        <v>757831</v>
      </c>
      <c r="P182" s="164" t="s">
        <v>1023</v>
      </c>
      <c r="Q182" s="164" t="s">
        <v>1024</v>
      </c>
      <c r="R182" s="164" t="s">
        <v>164</v>
      </c>
      <c r="S182" s="164" t="s">
        <v>876</v>
      </c>
      <c r="T182" s="164" t="s">
        <v>137</v>
      </c>
    </row>
    <row r="183" spans="1:20" ht="12.75" outlineLevel="2">
      <c r="A183" s="164" t="s">
        <v>669</v>
      </c>
      <c r="B183" s="164" t="s">
        <v>671</v>
      </c>
      <c r="C183" s="165" t="s">
        <v>897</v>
      </c>
      <c r="D183" s="165" t="s">
        <v>898</v>
      </c>
      <c r="E183" s="166" t="s">
        <v>899</v>
      </c>
      <c r="F183" s="166" t="s">
        <v>900</v>
      </c>
      <c r="G183" s="165" t="s">
        <v>194</v>
      </c>
      <c r="H183" s="167">
        <v>1500000</v>
      </c>
      <c r="I183" s="167">
        <v>2309405.364</v>
      </c>
      <c r="J183" s="167" t="s">
        <v>118</v>
      </c>
      <c r="K183" s="167">
        <v>1929588.853</v>
      </c>
      <c r="L183" s="167">
        <v>157270481.86</v>
      </c>
      <c r="M183" s="167" t="s">
        <v>118</v>
      </c>
      <c r="N183" s="167">
        <v>157145695.62</v>
      </c>
      <c r="O183" s="167">
        <v>1164366.92</v>
      </c>
      <c r="P183" s="164" t="s">
        <v>1023</v>
      </c>
      <c r="Q183" s="164" t="s">
        <v>1024</v>
      </c>
      <c r="R183" s="164" t="s">
        <v>164</v>
      </c>
      <c r="S183" s="164" t="s">
        <v>483</v>
      </c>
      <c r="T183" s="164" t="s">
        <v>137</v>
      </c>
    </row>
    <row r="184" spans="1:20" ht="12.75" outlineLevel="2">
      <c r="A184" s="164" t="s">
        <v>994</v>
      </c>
      <c r="B184" s="164" t="s">
        <v>671</v>
      </c>
      <c r="C184" s="165" t="s">
        <v>998</v>
      </c>
      <c r="D184" s="165" t="s">
        <v>999</v>
      </c>
      <c r="E184" s="166" t="s">
        <v>997</v>
      </c>
      <c r="F184" s="166" t="s">
        <v>123</v>
      </c>
      <c r="G184" s="165" t="s">
        <v>119</v>
      </c>
      <c r="H184" s="167">
        <v>19000000</v>
      </c>
      <c r="I184" s="167">
        <v>9187000</v>
      </c>
      <c r="J184" s="167">
        <v>1895000</v>
      </c>
      <c r="K184" s="167">
        <v>7292000</v>
      </c>
      <c r="L184" s="167">
        <v>625634606.752</v>
      </c>
      <c r="M184" s="167">
        <v>152749755.01</v>
      </c>
      <c r="N184" s="167">
        <v>593860402.121</v>
      </c>
      <c r="O184" s="167">
        <v>7292000</v>
      </c>
      <c r="P184" s="164" t="s">
        <v>1023</v>
      </c>
      <c r="Q184" s="164" t="s">
        <v>1024</v>
      </c>
      <c r="R184" s="164" t="s">
        <v>164</v>
      </c>
      <c r="S184" s="164" t="s">
        <v>453</v>
      </c>
      <c r="T184" s="164" t="s">
        <v>182</v>
      </c>
    </row>
    <row r="185" spans="1:20" ht="12.75" outlineLevel="1">
      <c r="A185" s="164"/>
      <c r="B185" s="164"/>
      <c r="C185" s="165"/>
      <c r="D185" s="165"/>
      <c r="E185" s="166"/>
      <c r="F185" s="166"/>
      <c r="G185" s="165"/>
      <c r="H185" s="167"/>
      <c r="I185" s="167"/>
      <c r="J185" s="167">
        <f>SUBTOTAL(9,J166:J184)</f>
        <v>30950844.968</v>
      </c>
      <c r="K185" s="167"/>
      <c r="L185" s="167"/>
      <c r="M185" s="167">
        <f>SUBTOTAL(9,M166:M184)</f>
        <v>2388160025.545</v>
      </c>
      <c r="N185" s="167"/>
      <c r="O185" s="167"/>
      <c r="P185" s="164"/>
      <c r="Q185" s="164"/>
      <c r="R185" s="387" t="s">
        <v>1202</v>
      </c>
      <c r="S185" s="164"/>
      <c r="T185" s="164">
        <f>SUBTOTAL(9,T166:T184)</f>
        <v>0</v>
      </c>
    </row>
    <row r="186" spans="1:20" ht="12.75" outlineLevel="2">
      <c r="A186" s="164" t="s">
        <v>180</v>
      </c>
      <c r="B186" s="164" t="s">
        <v>120</v>
      </c>
      <c r="C186" s="165" t="s">
        <v>247</v>
      </c>
      <c r="D186" s="164" t="s">
        <v>248</v>
      </c>
      <c r="E186" s="166" t="s">
        <v>249</v>
      </c>
      <c r="F186" s="166" t="s">
        <v>123</v>
      </c>
      <c r="G186" s="164" t="s">
        <v>177</v>
      </c>
      <c r="H186" s="167">
        <v>8501765</v>
      </c>
      <c r="I186" s="167">
        <v>10067050.631</v>
      </c>
      <c r="J186" s="167">
        <v>1854221.2</v>
      </c>
      <c r="K186" s="167">
        <v>7698696.074</v>
      </c>
      <c r="L186" s="167">
        <v>685566045.78</v>
      </c>
      <c r="M186" s="167">
        <v>146742062.18</v>
      </c>
      <c r="N186" s="167">
        <v>626981726.046</v>
      </c>
      <c r="O186" s="167">
        <v>4959765</v>
      </c>
      <c r="P186" s="164" t="s">
        <v>1023</v>
      </c>
      <c r="Q186" s="164" t="s">
        <v>1024</v>
      </c>
      <c r="R186" s="164" t="s">
        <v>250</v>
      </c>
      <c r="S186" s="164" t="s">
        <v>225</v>
      </c>
      <c r="T186" s="164" t="s">
        <v>182</v>
      </c>
    </row>
    <row r="187" spans="1:20" ht="12.75" outlineLevel="2">
      <c r="A187" s="164" t="s">
        <v>180</v>
      </c>
      <c r="B187" s="164" t="s">
        <v>120</v>
      </c>
      <c r="C187" s="165" t="s">
        <v>312</v>
      </c>
      <c r="D187" s="164" t="s">
        <v>313</v>
      </c>
      <c r="E187" s="166" t="s">
        <v>314</v>
      </c>
      <c r="F187" s="166" t="s">
        <v>135</v>
      </c>
      <c r="G187" s="164" t="s">
        <v>177</v>
      </c>
      <c r="H187" s="167">
        <v>3505000</v>
      </c>
      <c r="I187" s="167">
        <v>5019894.197</v>
      </c>
      <c r="J187" s="167">
        <v>7788.69</v>
      </c>
      <c r="K187" s="167">
        <v>4783972.89</v>
      </c>
      <c r="L187" s="167">
        <v>341854743.852</v>
      </c>
      <c r="M187" s="167">
        <v>590927.9</v>
      </c>
      <c r="N187" s="167">
        <v>389606701.058</v>
      </c>
      <c r="O187" s="167">
        <v>3082000</v>
      </c>
      <c r="P187" s="164" t="s">
        <v>1023</v>
      </c>
      <c r="Q187" s="164" t="s">
        <v>1024</v>
      </c>
      <c r="R187" s="164" t="s">
        <v>250</v>
      </c>
      <c r="S187" s="164" t="s">
        <v>1025</v>
      </c>
      <c r="T187" s="164" t="s">
        <v>182</v>
      </c>
    </row>
    <row r="188" spans="1:20" ht="12.75" outlineLevel="2">
      <c r="A188" s="164" t="s">
        <v>599</v>
      </c>
      <c r="B188" s="164" t="s">
        <v>120</v>
      </c>
      <c r="C188" s="165" t="s">
        <v>595</v>
      </c>
      <c r="D188" s="164" t="s">
        <v>596</v>
      </c>
      <c r="E188" s="166" t="s">
        <v>597</v>
      </c>
      <c r="F188" s="166" t="s">
        <v>598</v>
      </c>
      <c r="G188" s="164" t="s">
        <v>147</v>
      </c>
      <c r="H188" s="167">
        <v>7750000</v>
      </c>
      <c r="I188" s="167">
        <v>12178349.939</v>
      </c>
      <c r="J188" s="167">
        <v>0</v>
      </c>
      <c r="K188" s="167">
        <v>10945324.981</v>
      </c>
      <c r="L188" s="167">
        <v>829345507.248</v>
      </c>
      <c r="M188" s="167">
        <v>0</v>
      </c>
      <c r="N188" s="167">
        <v>891387149.519</v>
      </c>
      <c r="O188" s="167">
        <v>7750000</v>
      </c>
      <c r="P188" s="164" t="s">
        <v>1023</v>
      </c>
      <c r="Q188" s="164" t="s">
        <v>1024</v>
      </c>
      <c r="R188" s="188" t="s">
        <v>250</v>
      </c>
      <c r="S188" s="188" t="s">
        <v>1025</v>
      </c>
      <c r="T188" s="164" t="s">
        <v>137</v>
      </c>
    </row>
    <row r="189" spans="1:20" ht="12.75" outlineLevel="1">
      <c r="A189" s="164"/>
      <c r="B189" s="164"/>
      <c r="C189" s="165"/>
      <c r="D189" s="164"/>
      <c r="E189" s="166"/>
      <c r="F189" s="166"/>
      <c r="G189" s="164"/>
      <c r="H189" s="167"/>
      <c r="I189" s="167"/>
      <c r="J189" s="167">
        <f>SUBTOTAL(9,J186:J188)</f>
        <v>1862009.89</v>
      </c>
      <c r="K189" s="167"/>
      <c r="L189" s="167"/>
      <c r="M189" s="167">
        <f>SUBTOTAL(9,M186:M188)</f>
        <v>147332990.08</v>
      </c>
      <c r="N189" s="167"/>
      <c r="O189" s="167"/>
      <c r="P189" s="164"/>
      <c r="Q189" s="164"/>
      <c r="R189" s="388" t="s">
        <v>1203</v>
      </c>
      <c r="S189" s="188"/>
      <c r="T189" s="164">
        <f>SUBTOTAL(9,T186:T188)</f>
        <v>0</v>
      </c>
    </row>
    <row r="190" spans="1:20" ht="24" outlineLevel="2">
      <c r="A190" s="164" t="s">
        <v>711</v>
      </c>
      <c r="B190" s="164" t="s">
        <v>671</v>
      </c>
      <c r="C190" s="165" t="s">
        <v>717</v>
      </c>
      <c r="D190" s="165" t="s">
        <v>718</v>
      </c>
      <c r="E190" s="166" t="s">
        <v>719</v>
      </c>
      <c r="F190" s="166" t="s">
        <v>359</v>
      </c>
      <c r="G190" s="165" t="s">
        <v>147</v>
      </c>
      <c r="H190" s="167">
        <v>5000000</v>
      </c>
      <c r="I190" s="167">
        <v>7856999.961</v>
      </c>
      <c r="J190" s="167" t="s">
        <v>118</v>
      </c>
      <c r="K190" s="167">
        <v>7061499.987</v>
      </c>
      <c r="L190" s="167">
        <v>535061617.579</v>
      </c>
      <c r="M190" s="167" t="s">
        <v>118</v>
      </c>
      <c r="N190" s="167">
        <v>575088483.561</v>
      </c>
      <c r="O190" s="167">
        <v>5000000</v>
      </c>
      <c r="P190" s="164" t="s">
        <v>1023</v>
      </c>
      <c r="Q190" s="164" t="s">
        <v>1024</v>
      </c>
      <c r="R190" s="164" t="s">
        <v>720</v>
      </c>
      <c r="S190" s="164" t="s">
        <v>721</v>
      </c>
      <c r="T190" s="164" t="s">
        <v>182</v>
      </c>
    </row>
    <row r="191" spans="1:20" ht="24" outlineLevel="1">
      <c r="A191" s="164"/>
      <c r="B191" s="164"/>
      <c r="C191" s="165"/>
      <c r="D191" s="165"/>
      <c r="E191" s="166"/>
      <c r="F191" s="166"/>
      <c r="G191" s="165"/>
      <c r="H191" s="167"/>
      <c r="I191" s="167"/>
      <c r="J191" s="167">
        <f>SUBTOTAL(9,J190:J190)</f>
        <v>0</v>
      </c>
      <c r="K191" s="167"/>
      <c r="L191" s="167"/>
      <c r="M191" s="167">
        <f>SUBTOTAL(9,M190:M190)</f>
        <v>0</v>
      </c>
      <c r="N191" s="167"/>
      <c r="O191" s="167"/>
      <c r="P191" s="164"/>
      <c r="Q191" s="164"/>
      <c r="R191" s="387" t="s">
        <v>1204</v>
      </c>
      <c r="S191" s="164"/>
      <c r="T191" s="164">
        <f>SUBTOTAL(9,T190:T190)</f>
        <v>0</v>
      </c>
    </row>
    <row r="192" spans="1:20" ht="12.75" outlineLevel="2">
      <c r="A192" s="164" t="s">
        <v>422</v>
      </c>
      <c r="B192" s="164" t="s">
        <v>671</v>
      </c>
      <c r="C192" s="165" t="s">
        <v>797</v>
      </c>
      <c r="D192" s="165" t="s">
        <v>798</v>
      </c>
      <c r="E192" s="166" t="s">
        <v>799</v>
      </c>
      <c r="F192" s="166" t="s">
        <v>800</v>
      </c>
      <c r="G192" s="165" t="s">
        <v>119</v>
      </c>
      <c r="H192" s="167">
        <v>750000</v>
      </c>
      <c r="I192" s="167">
        <v>750000</v>
      </c>
      <c r="J192" s="167" t="s">
        <v>118</v>
      </c>
      <c r="K192" s="167">
        <v>750000</v>
      </c>
      <c r="L192" s="167">
        <v>51074992.387</v>
      </c>
      <c r="M192" s="167" t="s">
        <v>118</v>
      </c>
      <c r="N192" s="167">
        <v>61079991.99</v>
      </c>
      <c r="O192" s="167">
        <v>750000</v>
      </c>
      <c r="P192" s="164" t="s">
        <v>1023</v>
      </c>
      <c r="Q192" s="164" t="s">
        <v>1024</v>
      </c>
      <c r="R192" s="164" t="s">
        <v>801</v>
      </c>
      <c r="S192" s="164" t="s">
        <v>552</v>
      </c>
      <c r="T192" s="164" t="s">
        <v>182</v>
      </c>
    </row>
    <row r="193" spans="1:20" ht="12.75" outlineLevel="1">
      <c r="A193" s="164"/>
      <c r="B193" s="164"/>
      <c r="C193" s="165"/>
      <c r="D193" s="165"/>
      <c r="E193" s="166"/>
      <c r="F193" s="166"/>
      <c r="G193" s="165"/>
      <c r="H193" s="167"/>
      <c r="I193" s="167"/>
      <c r="J193" s="167">
        <f>SUBTOTAL(9,J192:J192)</f>
        <v>0</v>
      </c>
      <c r="K193" s="167"/>
      <c r="L193" s="167"/>
      <c r="M193" s="167">
        <f>SUBTOTAL(9,M192:M192)</f>
        <v>0</v>
      </c>
      <c r="N193" s="167"/>
      <c r="O193" s="167"/>
      <c r="P193" s="164"/>
      <c r="Q193" s="164"/>
      <c r="R193" s="387" t="s">
        <v>1205</v>
      </c>
      <c r="S193" s="164"/>
      <c r="T193" s="164">
        <f>SUBTOTAL(9,T192:T192)</f>
        <v>0</v>
      </c>
    </row>
    <row r="194" spans="1:20" ht="24" outlineLevel="2">
      <c r="A194" s="164" t="s">
        <v>180</v>
      </c>
      <c r="B194" s="164" t="s">
        <v>120</v>
      </c>
      <c r="C194" s="165" t="s">
        <v>193</v>
      </c>
      <c r="D194" s="164" t="s">
        <v>195</v>
      </c>
      <c r="E194" s="166" t="s">
        <v>196</v>
      </c>
      <c r="F194" s="166" t="s">
        <v>156</v>
      </c>
      <c r="G194" s="164" t="s">
        <v>177</v>
      </c>
      <c r="H194" s="167">
        <v>3037751.55</v>
      </c>
      <c r="I194" s="167">
        <v>600280.065</v>
      </c>
      <c r="J194" s="167">
        <v>598125.21</v>
      </c>
      <c r="K194" s="167" t="s">
        <v>118</v>
      </c>
      <c r="L194" s="167">
        <v>40879066.334</v>
      </c>
      <c r="M194" s="167">
        <v>44326438.43</v>
      </c>
      <c r="N194" s="167" t="s">
        <v>118</v>
      </c>
      <c r="O194" s="169"/>
      <c r="P194" s="164" t="s">
        <v>1023</v>
      </c>
      <c r="Q194" s="164" t="s">
        <v>1024</v>
      </c>
      <c r="R194" s="164" t="s">
        <v>197</v>
      </c>
      <c r="S194" s="164" t="s">
        <v>1064</v>
      </c>
      <c r="T194" s="164" t="s">
        <v>182</v>
      </c>
    </row>
    <row r="195" spans="1:20" s="6" customFormat="1" ht="24" outlineLevel="2">
      <c r="A195" s="7" t="s">
        <v>180</v>
      </c>
      <c r="B195" s="7" t="s">
        <v>120</v>
      </c>
      <c r="C195" s="8" t="s">
        <v>241</v>
      </c>
      <c r="D195" s="7" t="s">
        <v>242</v>
      </c>
      <c r="E195" s="9" t="s">
        <v>243</v>
      </c>
      <c r="F195" s="9" t="s">
        <v>47</v>
      </c>
      <c r="G195" s="7" t="s">
        <v>177</v>
      </c>
      <c r="H195" s="10">
        <v>31429001.24</v>
      </c>
      <c r="I195" s="10">
        <v>34112313.979</v>
      </c>
      <c r="J195" s="10">
        <v>6626691.5</v>
      </c>
      <c r="K195" s="10">
        <v>25785715.485</v>
      </c>
      <c r="L195" s="10">
        <v>2323048235.736</v>
      </c>
      <c r="M195" s="10">
        <v>520354841.18</v>
      </c>
      <c r="N195" s="10">
        <v>2099988393.737</v>
      </c>
      <c r="O195" s="10">
        <v>16612045.46</v>
      </c>
      <c r="P195" s="7" t="s">
        <v>1023</v>
      </c>
      <c r="Q195" s="7" t="s">
        <v>1024</v>
      </c>
      <c r="R195" s="7" t="s">
        <v>197</v>
      </c>
      <c r="S195" s="164" t="s">
        <v>340</v>
      </c>
      <c r="T195" s="7" t="s">
        <v>182</v>
      </c>
    </row>
    <row r="196" spans="1:20" s="218" customFormat="1" ht="24" outlineLevel="2">
      <c r="A196" s="7" t="s">
        <v>180</v>
      </c>
      <c r="B196" s="7" t="s">
        <v>120</v>
      </c>
      <c r="C196" s="8" t="s">
        <v>245</v>
      </c>
      <c r="D196" s="7" t="s">
        <v>246</v>
      </c>
      <c r="E196" s="9" t="s">
        <v>243</v>
      </c>
      <c r="F196" s="9" t="s">
        <v>47</v>
      </c>
      <c r="G196" s="7" t="s">
        <v>199</v>
      </c>
      <c r="H196" s="10">
        <v>4896225000</v>
      </c>
      <c r="I196" s="10">
        <v>27554844.841</v>
      </c>
      <c r="J196" s="10">
        <v>7445213.54</v>
      </c>
      <c r="K196" s="10">
        <v>23254954.576</v>
      </c>
      <c r="L196" s="10">
        <v>1876484654.015</v>
      </c>
      <c r="M196" s="10">
        <v>587434954.2</v>
      </c>
      <c r="N196" s="10">
        <v>1893883252.28</v>
      </c>
      <c r="O196" s="10">
        <v>2231777989</v>
      </c>
      <c r="P196" s="7" t="s">
        <v>1023</v>
      </c>
      <c r="Q196" s="7" t="s">
        <v>1024</v>
      </c>
      <c r="R196" s="7" t="s">
        <v>197</v>
      </c>
      <c r="S196" s="164" t="s">
        <v>340</v>
      </c>
      <c r="T196" s="7" t="s">
        <v>182</v>
      </c>
    </row>
    <row r="197" spans="1:20" ht="24" outlineLevel="2">
      <c r="A197" s="164" t="s">
        <v>180</v>
      </c>
      <c r="B197" s="164" t="s">
        <v>120</v>
      </c>
      <c r="C197" s="165" t="s">
        <v>275</v>
      </c>
      <c r="D197" s="164" t="s">
        <v>276</v>
      </c>
      <c r="E197" s="166" t="s">
        <v>277</v>
      </c>
      <c r="F197" s="166" t="s">
        <v>135</v>
      </c>
      <c r="G197" s="164" t="s">
        <v>177</v>
      </c>
      <c r="H197" s="167">
        <v>17557801</v>
      </c>
      <c r="I197" s="167">
        <v>19709270.543</v>
      </c>
      <c r="J197" s="167">
        <v>3589998.93</v>
      </c>
      <c r="K197" s="167">
        <v>15243331.752</v>
      </c>
      <c r="L197" s="167">
        <v>1342201123.92</v>
      </c>
      <c r="M197" s="167">
        <v>280181571.84</v>
      </c>
      <c r="N197" s="167">
        <v>1241416775.069</v>
      </c>
      <c r="O197" s="167">
        <v>9820278.99</v>
      </c>
      <c r="P197" s="164" t="s">
        <v>1023</v>
      </c>
      <c r="Q197" s="164" t="s">
        <v>1024</v>
      </c>
      <c r="R197" s="164" t="s">
        <v>197</v>
      </c>
      <c r="S197" s="164" t="s">
        <v>278</v>
      </c>
      <c r="T197" s="164" t="s">
        <v>182</v>
      </c>
    </row>
    <row r="198" spans="1:20" ht="24" outlineLevel="2">
      <c r="A198" s="164" t="s">
        <v>180</v>
      </c>
      <c r="B198" s="164" t="s">
        <v>120</v>
      </c>
      <c r="C198" s="165" t="s">
        <v>310</v>
      </c>
      <c r="D198" s="164" t="s">
        <v>311</v>
      </c>
      <c r="E198" s="166" t="s">
        <v>298</v>
      </c>
      <c r="F198" s="166" t="s">
        <v>47</v>
      </c>
      <c r="G198" s="164" t="s">
        <v>177</v>
      </c>
      <c r="H198" s="167">
        <v>1432000</v>
      </c>
      <c r="I198" s="167">
        <v>1697690.166</v>
      </c>
      <c r="J198" s="167">
        <v>12595.92</v>
      </c>
      <c r="K198" s="167">
        <v>1608110.29</v>
      </c>
      <c r="L198" s="167">
        <v>115612683.052</v>
      </c>
      <c r="M198" s="167">
        <v>950334.45</v>
      </c>
      <c r="N198" s="167">
        <v>130964484.846</v>
      </c>
      <c r="O198" s="167">
        <v>1036000</v>
      </c>
      <c r="P198" s="164" t="s">
        <v>1023</v>
      </c>
      <c r="Q198" s="164" t="s">
        <v>1024</v>
      </c>
      <c r="R198" s="164" t="s">
        <v>197</v>
      </c>
      <c r="S198" s="164" t="s">
        <v>387</v>
      </c>
      <c r="T198" s="164" t="s">
        <v>182</v>
      </c>
    </row>
    <row r="199" spans="1:20" ht="24" outlineLevel="2">
      <c r="A199" s="164" t="s">
        <v>180</v>
      </c>
      <c r="B199" s="164" t="s">
        <v>120</v>
      </c>
      <c r="C199" s="165" t="s">
        <v>390</v>
      </c>
      <c r="D199" s="164" t="s">
        <v>391</v>
      </c>
      <c r="E199" s="166" t="s">
        <v>392</v>
      </c>
      <c r="F199" s="166" t="s">
        <v>393</v>
      </c>
      <c r="G199" s="164" t="s">
        <v>177</v>
      </c>
      <c r="H199" s="167">
        <v>25538000</v>
      </c>
      <c r="I199" s="167" t="s">
        <v>118</v>
      </c>
      <c r="J199" s="167">
        <v>0</v>
      </c>
      <c r="K199" s="167">
        <v>39640849.987</v>
      </c>
      <c r="L199" s="167" t="s">
        <v>118</v>
      </c>
      <c r="M199" s="167">
        <v>0</v>
      </c>
      <c r="N199" s="167">
        <v>3228350399.617</v>
      </c>
      <c r="O199" s="167">
        <v>25538000</v>
      </c>
      <c r="P199" s="164" t="s">
        <v>1023</v>
      </c>
      <c r="Q199" s="164" t="s">
        <v>1024</v>
      </c>
      <c r="R199" s="164" t="s">
        <v>197</v>
      </c>
      <c r="S199" s="164" t="s">
        <v>387</v>
      </c>
      <c r="T199" s="164" t="s">
        <v>182</v>
      </c>
    </row>
    <row r="200" spans="1:20" ht="24" outlineLevel="2">
      <c r="A200" s="164" t="s">
        <v>670</v>
      </c>
      <c r="B200" s="164" t="s">
        <v>671</v>
      </c>
      <c r="C200" s="165" t="s">
        <v>1071</v>
      </c>
      <c r="D200" s="165" t="s">
        <v>1072</v>
      </c>
      <c r="E200" s="166" t="s">
        <v>707</v>
      </c>
      <c r="F200" s="166" t="s">
        <v>254</v>
      </c>
      <c r="G200" s="165" t="s">
        <v>119</v>
      </c>
      <c r="H200" s="167">
        <v>35000000</v>
      </c>
      <c r="I200" s="167">
        <v>35000000</v>
      </c>
      <c r="J200" s="167">
        <v>6500000</v>
      </c>
      <c r="K200" s="167">
        <v>28500000</v>
      </c>
      <c r="L200" s="167">
        <v>2383499644.75</v>
      </c>
      <c r="M200" s="167">
        <v>521950005.2</v>
      </c>
      <c r="N200" s="167">
        <v>2321039695.62</v>
      </c>
      <c r="O200" s="169"/>
      <c r="P200" s="164" t="s">
        <v>1023</v>
      </c>
      <c r="Q200" s="164" t="s">
        <v>1024</v>
      </c>
      <c r="R200" s="164" t="s">
        <v>197</v>
      </c>
      <c r="S200" s="164" t="s">
        <v>1248</v>
      </c>
      <c r="T200" s="164" t="s">
        <v>137</v>
      </c>
    </row>
    <row r="201" spans="1:20" ht="24" outlineLevel="2">
      <c r="A201" s="164" t="s">
        <v>670</v>
      </c>
      <c r="B201" s="164" t="s">
        <v>120</v>
      </c>
      <c r="C201" s="165" t="s">
        <v>40</v>
      </c>
      <c r="D201" s="164" t="s">
        <v>41</v>
      </c>
      <c r="E201" s="166" t="s">
        <v>42</v>
      </c>
      <c r="F201" s="166" t="s">
        <v>43</v>
      </c>
      <c r="G201" s="164" t="s">
        <v>119</v>
      </c>
      <c r="H201" s="167">
        <v>143853000</v>
      </c>
      <c r="I201" s="167" t="s">
        <v>118</v>
      </c>
      <c r="J201" s="167">
        <v>0</v>
      </c>
      <c r="K201" s="167">
        <v>143853000</v>
      </c>
      <c r="L201" s="167" t="s">
        <v>118</v>
      </c>
      <c r="M201" s="167">
        <v>0</v>
      </c>
      <c r="N201" s="167">
        <v>11715386783.65</v>
      </c>
      <c r="O201" s="167">
        <v>143853000</v>
      </c>
      <c r="P201" s="164" t="s">
        <v>1023</v>
      </c>
      <c r="Q201" s="164" t="s">
        <v>1024</v>
      </c>
      <c r="R201" s="164" t="s">
        <v>197</v>
      </c>
      <c r="S201" s="164" t="s">
        <v>44</v>
      </c>
      <c r="T201" s="164" t="s">
        <v>137</v>
      </c>
    </row>
    <row r="202" spans="1:20" ht="24" outlineLevel="2">
      <c r="A202" s="164" t="s">
        <v>670</v>
      </c>
      <c r="B202" s="164" t="s">
        <v>120</v>
      </c>
      <c r="C202" s="165" t="s">
        <v>45</v>
      </c>
      <c r="D202" s="164" t="s">
        <v>46</v>
      </c>
      <c r="E202" s="166" t="s">
        <v>42</v>
      </c>
      <c r="F202" s="166" t="s">
        <v>43</v>
      </c>
      <c r="G202" s="164" t="s">
        <v>119</v>
      </c>
      <c r="H202" s="167">
        <v>156147000</v>
      </c>
      <c r="I202" s="167" t="s">
        <v>118</v>
      </c>
      <c r="J202" s="167">
        <v>0</v>
      </c>
      <c r="K202" s="167">
        <v>156147000</v>
      </c>
      <c r="L202" s="167" t="s">
        <v>118</v>
      </c>
      <c r="M202" s="167">
        <v>0</v>
      </c>
      <c r="N202" s="167">
        <v>12716610012.35</v>
      </c>
      <c r="O202" s="167">
        <v>156147000</v>
      </c>
      <c r="P202" s="164" t="s">
        <v>1023</v>
      </c>
      <c r="Q202" s="164" t="s">
        <v>1024</v>
      </c>
      <c r="R202" s="164" t="s">
        <v>197</v>
      </c>
      <c r="S202" s="164" t="s">
        <v>44</v>
      </c>
      <c r="T202" s="164" t="s">
        <v>137</v>
      </c>
    </row>
    <row r="203" spans="1:20" ht="24" outlineLevel="2">
      <c r="A203" s="164" t="s">
        <v>151</v>
      </c>
      <c r="B203" s="164" t="s">
        <v>120</v>
      </c>
      <c r="C203" s="165" t="s">
        <v>153</v>
      </c>
      <c r="D203" s="164" t="s">
        <v>154</v>
      </c>
      <c r="E203" s="166" t="s">
        <v>155</v>
      </c>
      <c r="F203" s="166" t="s">
        <v>135</v>
      </c>
      <c r="G203" s="164" t="s">
        <v>147</v>
      </c>
      <c r="H203" s="167">
        <v>19764039.63</v>
      </c>
      <c r="I203" s="167">
        <v>2164121.886</v>
      </c>
      <c r="J203" s="167">
        <v>861359.41</v>
      </c>
      <c r="K203" s="167">
        <v>1096360.015</v>
      </c>
      <c r="L203" s="167">
        <v>147376678.506</v>
      </c>
      <c r="M203" s="167">
        <v>68262714.61</v>
      </c>
      <c r="N203" s="167">
        <v>89287547.853</v>
      </c>
      <c r="O203" s="167">
        <v>776294</v>
      </c>
      <c r="P203" s="164" t="s">
        <v>1023</v>
      </c>
      <c r="Q203" s="164" t="s">
        <v>1024</v>
      </c>
      <c r="R203" s="170" t="s">
        <v>197</v>
      </c>
      <c r="S203" s="164" t="s">
        <v>691</v>
      </c>
      <c r="T203" s="164" t="s">
        <v>137</v>
      </c>
    </row>
    <row r="204" spans="1:20" ht="24" outlineLevel="2">
      <c r="A204" s="164" t="s">
        <v>397</v>
      </c>
      <c r="B204" s="164" t="s">
        <v>120</v>
      </c>
      <c r="C204" s="165" t="s">
        <v>412</v>
      </c>
      <c r="D204" s="164" t="s">
        <v>413</v>
      </c>
      <c r="E204" s="166" t="s">
        <v>414</v>
      </c>
      <c r="F204" s="166" t="s">
        <v>254</v>
      </c>
      <c r="G204" s="164" t="s">
        <v>119</v>
      </c>
      <c r="H204" s="167">
        <v>50000000</v>
      </c>
      <c r="I204" s="167">
        <v>43375000</v>
      </c>
      <c r="J204" s="167">
        <v>3500000</v>
      </c>
      <c r="K204" s="167">
        <v>39875000</v>
      </c>
      <c r="L204" s="167">
        <v>2953837059.744</v>
      </c>
      <c r="M204" s="167">
        <v>273046947.66</v>
      </c>
      <c r="N204" s="167">
        <v>3247419574.135</v>
      </c>
      <c r="O204" s="167">
        <v>39875000</v>
      </c>
      <c r="P204" s="164" t="s">
        <v>1023</v>
      </c>
      <c r="Q204" s="164" t="s">
        <v>1024</v>
      </c>
      <c r="R204" s="164" t="s">
        <v>197</v>
      </c>
      <c r="S204" s="164" t="s">
        <v>340</v>
      </c>
      <c r="T204" s="164" t="s">
        <v>182</v>
      </c>
    </row>
    <row r="205" spans="1:20" ht="24" outlineLevel="2">
      <c r="A205" s="164" t="s">
        <v>1037</v>
      </c>
      <c r="B205" s="164" t="s">
        <v>671</v>
      </c>
      <c r="C205" s="165">
        <v>10458</v>
      </c>
      <c r="D205" s="165" t="s">
        <v>830</v>
      </c>
      <c r="E205" s="166" t="s">
        <v>831</v>
      </c>
      <c r="F205" s="166" t="s">
        <v>150</v>
      </c>
      <c r="G205" s="165" t="s">
        <v>199</v>
      </c>
      <c r="H205" s="167">
        <v>3228000000</v>
      </c>
      <c r="I205" s="167">
        <v>29190443.188</v>
      </c>
      <c r="J205" s="167" t="s">
        <v>118</v>
      </c>
      <c r="K205" s="167">
        <v>32781077.444</v>
      </c>
      <c r="L205" s="167">
        <v>1987868884.825</v>
      </c>
      <c r="M205" s="167" t="s">
        <v>118</v>
      </c>
      <c r="N205" s="167">
        <v>2669690596.932</v>
      </c>
      <c r="O205" s="167">
        <v>3146000000</v>
      </c>
      <c r="P205" s="164" t="s">
        <v>1023</v>
      </c>
      <c r="Q205" s="164" t="s">
        <v>1024</v>
      </c>
      <c r="R205" s="164" t="s">
        <v>197</v>
      </c>
      <c r="S205" s="164" t="s">
        <v>340</v>
      </c>
      <c r="T205" s="164" t="s">
        <v>137</v>
      </c>
    </row>
    <row r="206" spans="1:20" ht="24" outlineLevel="2">
      <c r="A206" s="164" t="s">
        <v>669</v>
      </c>
      <c r="B206" s="164" t="s">
        <v>671</v>
      </c>
      <c r="C206" s="165">
        <v>10756</v>
      </c>
      <c r="D206" s="165" t="s">
        <v>872</v>
      </c>
      <c r="E206" s="166" t="s">
        <v>1172</v>
      </c>
      <c r="F206" s="166" t="s">
        <v>811</v>
      </c>
      <c r="G206" s="165" t="s">
        <v>194</v>
      </c>
      <c r="H206" s="167">
        <v>7300000</v>
      </c>
      <c r="I206" s="167">
        <v>4363891.306</v>
      </c>
      <c r="J206" s="167" t="s">
        <v>118</v>
      </c>
      <c r="K206" s="167">
        <v>3646183.625</v>
      </c>
      <c r="L206" s="167">
        <v>297180953.663</v>
      </c>
      <c r="M206" s="167" t="s">
        <v>118</v>
      </c>
      <c r="N206" s="167">
        <v>296945155.48</v>
      </c>
      <c r="O206" s="167">
        <v>2200207.36</v>
      </c>
      <c r="P206" s="164" t="s">
        <v>1023</v>
      </c>
      <c r="Q206" s="164" t="s">
        <v>1024</v>
      </c>
      <c r="R206" s="164" t="s">
        <v>197</v>
      </c>
      <c r="S206" s="164" t="s">
        <v>1064</v>
      </c>
      <c r="T206" s="164" t="s">
        <v>137</v>
      </c>
    </row>
    <row r="207" spans="1:20" ht="24" outlineLevel="2">
      <c r="A207" s="164" t="s">
        <v>948</v>
      </c>
      <c r="B207" s="164" t="s">
        <v>671</v>
      </c>
      <c r="C207" s="165" t="s">
        <v>65</v>
      </c>
      <c r="D207" s="165" t="s">
        <v>66</v>
      </c>
      <c r="E207" s="166" t="s">
        <v>67</v>
      </c>
      <c r="F207" s="166" t="s">
        <v>984</v>
      </c>
      <c r="G207" s="165" t="s">
        <v>119</v>
      </c>
      <c r="H207" s="167">
        <v>15000000</v>
      </c>
      <c r="I207" s="167" t="s">
        <v>118</v>
      </c>
      <c r="J207" s="167">
        <v>15000000</v>
      </c>
      <c r="K207" s="167" t="s">
        <v>118</v>
      </c>
      <c r="L207" s="167" t="s">
        <v>118</v>
      </c>
      <c r="M207" s="167">
        <v>1217625370.8</v>
      </c>
      <c r="N207" s="167" t="s">
        <v>118</v>
      </c>
      <c r="O207" s="169"/>
      <c r="P207" s="164" t="s">
        <v>1023</v>
      </c>
      <c r="Q207" s="164" t="s">
        <v>1024</v>
      </c>
      <c r="R207" s="164" t="s">
        <v>197</v>
      </c>
      <c r="S207" s="164" t="s">
        <v>988</v>
      </c>
      <c r="T207" s="164" t="s">
        <v>137</v>
      </c>
    </row>
    <row r="208" spans="1:20" ht="24" outlineLevel="1">
      <c r="A208" s="164"/>
      <c r="B208" s="164"/>
      <c r="C208" s="165"/>
      <c r="D208" s="165"/>
      <c r="E208" s="166"/>
      <c r="F208" s="166"/>
      <c r="G208" s="165"/>
      <c r="H208" s="167"/>
      <c r="I208" s="167"/>
      <c r="J208" s="167">
        <f>SUBTOTAL(9,J194:J207)</f>
        <v>44133984.510000005</v>
      </c>
      <c r="K208" s="167"/>
      <c r="L208" s="167"/>
      <c r="M208" s="167">
        <f>SUBTOTAL(9,M194:M207)</f>
        <v>3514133178.37</v>
      </c>
      <c r="N208" s="167"/>
      <c r="O208" s="169"/>
      <c r="P208" s="164"/>
      <c r="Q208" s="164"/>
      <c r="R208" s="387" t="s">
        <v>1206</v>
      </c>
      <c r="S208" s="164"/>
      <c r="T208" s="164">
        <f>SUBTOTAL(9,T194:T207)</f>
        <v>0</v>
      </c>
    </row>
    <row r="209" spans="1:20" ht="12.75" outlineLevel="2">
      <c r="A209" s="164" t="s">
        <v>160</v>
      </c>
      <c r="B209" s="164" t="s">
        <v>671</v>
      </c>
      <c r="C209" s="165">
        <v>10213</v>
      </c>
      <c r="D209" s="165" t="s">
        <v>727</v>
      </c>
      <c r="E209" s="166" t="s">
        <v>728</v>
      </c>
      <c r="F209" s="166" t="s">
        <v>135</v>
      </c>
      <c r="G209" s="165" t="s">
        <v>147</v>
      </c>
      <c r="H209" s="167">
        <v>4090335.05</v>
      </c>
      <c r="I209" s="167">
        <v>157297.218</v>
      </c>
      <c r="J209" s="167">
        <v>141371.3</v>
      </c>
      <c r="K209" s="167" t="s">
        <v>118</v>
      </c>
      <c r="L209" s="167">
        <v>10711938.935</v>
      </c>
      <c r="M209" s="167">
        <v>11513277.192</v>
      </c>
      <c r="N209" s="167" t="s">
        <v>118</v>
      </c>
      <c r="O209" s="169"/>
      <c r="P209" s="164" t="s">
        <v>1023</v>
      </c>
      <c r="Q209" s="164" t="s">
        <v>1024</v>
      </c>
      <c r="R209" s="164" t="s">
        <v>726</v>
      </c>
      <c r="S209" s="164" t="s">
        <v>729</v>
      </c>
      <c r="T209" s="164" t="s">
        <v>137</v>
      </c>
    </row>
    <row r="210" spans="1:20" ht="12.75" outlineLevel="2">
      <c r="A210" s="164" t="s">
        <v>923</v>
      </c>
      <c r="B210" s="164" t="s">
        <v>671</v>
      </c>
      <c r="C210" s="165">
        <v>13003</v>
      </c>
      <c r="D210" s="165" t="s">
        <v>924</v>
      </c>
      <c r="E210" s="166" t="s">
        <v>925</v>
      </c>
      <c r="F210" s="166" t="s">
        <v>434</v>
      </c>
      <c r="G210" s="165" t="s">
        <v>119</v>
      </c>
      <c r="H210" s="167">
        <v>3231828</v>
      </c>
      <c r="I210" s="167">
        <v>17900</v>
      </c>
      <c r="J210" s="167" t="s">
        <v>118</v>
      </c>
      <c r="K210" s="167">
        <v>17900</v>
      </c>
      <c r="L210" s="167">
        <v>1218989.818</v>
      </c>
      <c r="M210" s="167" t="s">
        <v>118</v>
      </c>
      <c r="N210" s="167">
        <v>1457775.809</v>
      </c>
      <c r="O210" s="167">
        <v>17900</v>
      </c>
      <c r="P210" s="164" t="s">
        <v>1023</v>
      </c>
      <c r="Q210" s="164" t="s">
        <v>1024</v>
      </c>
      <c r="R210" s="164" t="s">
        <v>726</v>
      </c>
      <c r="S210" s="164" t="s">
        <v>926</v>
      </c>
      <c r="T210" s="164" t="s">
        <v>182</v>
      </c>
    </row>
    <row r="211" spans="1:20" ht="12.75" outlineLevel="2">
      <c r="A211" s="164" t="s">
        <v>948</v>
      </c>
      <c r="B211" s="164" t="s">
        <v>671</v>
      </c>
      <c r="C211" s="165">
        <v>620030001</v>
      </c>
      <c r="D211" s="165" t="s">
        <v>951</v>
      </c>
      <c r="E211" s="166" t="s">
        <v>952</v>
      </c>
      <c r="F211" s="166" t="s">
        <v>953</v>
      </c>
      <c r="G211" s="165" t="s">
        <v>119</v>
      </c>
      <c r="H211" s="167">
        <v>50000000</v>
      </c>
      <c r="I211" s="167">
        <v>50000000</v>
      </c>
      <c r="J211" s="167" t="s">
        <v>118</v>
      </c>
      <c r="K211" s="167">
        <v>50000000</v>
      </c>
      <c r="L211" s="167">
        <v>3404999492.5</v>
      </c>
      <c r="M211" s="167" t="s">
        <v>118</v>
      </c>
      <c r="N211" s="167">
        <v>4071999466</v>
      </c>
      <c r="O211" s="167">
        <v>50000000</v>
      </c>
      <c r="P211" s="164" t="s">
        <v>1023</v>
      </c>
      <c r="Q211" s="164" t="s">
        <v>1024</v>
      </c>
      <c r="R211" s="164" t="s">
        <v>726</v>
      </c>
      <c r="S211" s="164" t="s">
        <v>729</v>
      </c>
      <c r="T211" s="164" t="s">
        <v>137</v>
      </c>
    </row>
    <row r="212" spans="1:20" ht="12.75" outlineLevel="2">
      <c r="A212" s="164" t="s">
        <v>948</v>
      </c>
      <c r="B212" s="164" t="s">
        <v>671</v>
      </c>
      <c r="C212" s="165" t="s">
        <v>975</v>
      </c>
      <c r="D212" s="165" t="s">
        <v>976</v>
      </c>
      <c r="E212" s="166" t="s">
        <v>956</v>
      </c>
      <c r="F212" s="166" t="s">
        <v>567</v>
      </c>
      <c r="G212" s="165" t="s">
        <v>119</v>
      </c>
      <c r="H212" s="167">
        <v>127224000</v>
      </c>
      <c r="I212" s="167">
        <v>78540252</v>
      </c>
      <c r="J212" s="167">
        <v>56263509</v>
      </c>
      <c r="K212" s="167">
        <v>22276743</v>
      </c>
      <c r="L212" s="167">
        <v>5348590364.016</v>
      </c>
      <c r="M212" s="167">
        <v>4526399588.807</v>
      </c>
      <c r="N212" s="167">
        <v>1814217712.004</v>
      </c>
      <c r="O212" s="167">
        <v>22276743</v>
      </c>
      <c r="P212" s="164" t="s">
        <v>1023</v>
      </c>
      <c r="Q212" s="164" t="s">
        <v>1024</v>
      </c>
      <c r="R212" s="164" t="s">
        <v>726</v>
      </c>
      <c r="S212" s="164" t="s">
        <v>957</v>
      </c>
      <c r="T212" s="164" t="s">
        <v>137</v>
      </c>
    </row>
    <row r="213" spans="1:20" ht="12.75" outlineLevel="2">
      <c r="A213" s="164" t="s">
        <v>948</v>
      </c>
      <c r="B213" s="164" t="s">
        <v>671</v>
      </c>
      <c r="C213" s="165" t="s">
        <v>977</v>
      </c>
      <c r="D213" s="165" t="s">
        <v>978</v>
      </c>
      <c r="E213" s="166" t="s">
        <v>972</v>
      </c>
      <c r="F213" s="166" t="s">
        <v>811</v>
      </c>
      <c r="G213" s="165" t="s">
        <v>119</v>
      </c>
      <c r="H213" s="167">
        <v>6959939</v>
      </c>
      <c r="I213" s="167" t="s">
        <v>118</v>
      </c>
      <c r="J213" s="167" t="s">
        <v>118</v>
      </c>
      <c r="K213" s="167">
        <v>6959939</v>
      </c>
      <c r="L213" s="167" t="s">
        <v>118</v>
      </c>
      <c r="M213" s="167" t="s">
        <v>118</v>
      </c>
      <c r="N213" s="167">
        <v>566817357.828</v>
      </c>
      <c r="O213" s="167">
        <v>6959939</v>
      </c>
      <c r="P213" s="164" t="s">
        <v>1023</v>
      </c>
      <c r="Q213" s="164" t="s">
        <v>1024</v>
      </c>
      <c r="R213" s="164" t="s">
        <v>726</v>
      </c>
      <c r="S213" s="164" t="s">
        <v>957</v>
      </c>
      <c r="T213" s="164" t="s">
        <v>137</v>
      </c>
    </row>
    <row r="214" spans="1:20" ht="12.75" outlineLevel="1">
      <c r="A214" s="164"/>
      <c r="B214" s="164"/>
      <c r="C214" s="165"/>
      <c r="D214" s="165"/>
      <c r="E214" s="166"/>
      <c r="F214" s="166"/>
      <c r="G214" s="165"/>
      <c r="H214" s="167"/>
      <c r="I214" s="167"/>
      <c r="J214" s="167">
        <f>SUBTOTAL(9,J209:J213)</f>
        <v>56404880.3</v>
      </c>
      <c r="K214" s="167"/>
      <c r="L214" s="167"/>
      <c r="M214" s="167">
        <f>SUBTOTAL(9,M209:M213)</f>
        <v>4537912865.999001</v>
      </c>
      <c r="N214" s="167"/>
      <c r="O214" s="167"/>
      <c r="P214" s="164"/>
      <c r="Q214" s="164"/>
      <c r="R214" s="387" t="s">
        <v>1207</v>
      </c>
      <c r="S214" s="164"/>
      <c r="T214" s="164">
        <f>SUBTOTAL(9,T209:T213)</f>
        <v>0</v>
      </c>
    </row>
    <row r="215" spans="1:20" ht="12.75" outlineLevel="2">
      <c r="A215" s="164" t="s">
        <v>180</v>
      </c>
      <c r="B215" s="164" t="s">
        <v>120</v>
      </c>
      <c r="C215" s="165" t="s">
        <v>176</v>
      </c>
      <c r="D215" s="164" t="s">
        <v>178</v>
      </c>
      <c r="E215" s="166" t="s">
        <v>179</v>
      </c>
      <c r="F215" s="166" t="s">
        <v>135</v>
      </c>
      <c r="G215" s="164" t="s">
        <v>177</v>
      </c>
      <c r="H215" s="167">
        <v>155608000</v>
      </c>
      <c r="I215" s="167">
        <v>41695502.879</v>
      </c>
      <c r="J215" s="167">
        <v>15667572.96</v>
      </c>
      <c r="K215" s="167">
        <v>24207027.001</v>
      </c>
      <c r="L215" s="167">
        <v>2839463322.839</v>
      </c>
      <c r="M215" s="167">
        <v>1226107790.15</v>
      </c>
      <c r="N215" s="167">
        <v>1971420020.441</v>
      </c>
      <c r="O215" s="167">
        <v>15595000</v>
      </c>
      <c r="P215" s="164" t="s">
        <v>1023</v>
      </c>
      <c r="Q215" s="164" t="s">
        <v>1024</v>
      </c>
      <c r="R215" s="164" t="s">
        <v>140</v>
      </c>
      <c r="S215" s="164" t="s">
        <v>181</v>
      </c>
      <c r="T215" s="164" t="s">
        <v>182</v>
      </c>
    </row>
    <row r="216" spans="1:20" ht="12.75" outlineLevel="2">
      <c r="A216" s="164" t="s">
        <v>180</v>
      </c>
      <c r="B216" s="164" t="s">
        <v>120</v>
      </c>
      <c r="C216" s="165" t="s">
        <v>323</v>
      </c>
      <c r="D216" s="164" t="s">
        <v>324</v>
      </c>
      <c r="E216" s="166" t="s">
        <v>325</v>
      </c>
      <c r="F216" s="166" t="s">
        <v>326</v>
      </c>
      <c r="G216" s="164" t="s">
        <v>199</v>
      </c>
      <c r="H216" s="167">
        <v>12508650000</v>
      </c>
      <c r="I216" s="167">
        <v>115992382.352</v>
      </c>
      <c r="J216" s="167">
        <v>790000</v>
      </c>
      <c r="K216" s="167">
        <v>129443906.784</v>
      </c>
      <c r="L216" s="167">
        <v>7899080060.854</v>
      </c>
      <c r="M216" s="167">
        <v>60973311.4</v>
      </c>
      <c r="N216" s="167">
        <v>10541910386.029</v>
      </c>
      <c r="O216" s="167">
        <v>12422731725</v>
      </c>
      <c r="P216" s="164" t="s">
        <v>1023</v>
      </c>
      <c r="Q216" s="164" t="s">
        <v>1024</v>
      </c>
      <c r="R216" s="164" t="s">
        <v>140</v>
      </c>
      <c r="S216" s="164" t="s">
        <v>340</v>
      </c>
      <c r="T216" s="164" t="s">
        <v>182</v>
      </c>
    </row>
    <row r="217" spans="1:20" ht="13.5" outlineLevel="2">
      <c r="A217" s="164" t="s">
        <v>180</v>
      </c>
      <c r="B217" s="164" t="s">
        <v>120</v>
      </c>
      <c r="C217" s="165" t="s">
        <v>328</v>
      </c>
      <c r="D217" s="164" t="s">
        <v>329</v>
      </c>
      <c r="E217" s="166" t="s">
        <v>325</v>
      </c>
      <c r="F217" s="166" t="s">
        <v>326</v>
      </c>
      <c r="G217" s="164" t="s">
        <v>177</v>
      </c>
      <c r="H217" s="167">
        <v>6793000</v>
      </c>
      <c r="I217" s="167">
        <v>11046369.057</v>
      </c>
      <c r="J217" s="167">
        <v>32930.59</v>
      </c>
      <c r="K217" s="167">
        <v>10510149.396</v>
      </c>
      <c r="L217" s="167">
        <v>752257620.663</v>
      </c>
      <c r="M217" s="167">
        <v>2654582.77</v>
      </c>
      <c r="N217" s="167">
        <v>855946454.531</v>
      </c>
      <c r="O217" s="167">
        <v>6771000</v>
      </c>
      <c r="P217" s="164" t="s">
        <v>1023</v>
      </c>
      <c r="Q217" s="164" t="s">
        <v>1024</v>
      </c>
      <c r="R217" s="164" t="s">
        <v>140</v>
      </c>
      <c r="S217" s="301" t="s">
        <v>1245</v>
      </c>
      <c r="T217" s="164" t="s">
        <v>182</v>
      </c>
    </row>
    <row r="218" spans="1:20" ht="12.75" outlineLevel="2">
      <c r="A218" s="164" t="s">
        <v>180</v>
      </c>
      <c r="B218" s="164" t="s">
        <v>120</v>
      </c>
      <c r="C218" s="165" t="s">
        <v>330</v>
      </c>
      <c r="D218" s="164" t="s">
        <v>331</v>
      </c>
      <c r="E218" s="166" t="s">
        <v>332</v>
      </c>
      <c r="F218" s="166" t="s">
        <v>333</v>
      </c>
      <c r="G218" s="164" t="s">
        <v>119</v>
      </c>
      <c r="H218" s="167">
        <v>226000000</v>
      </c>
      <c r="I218" s="167">
        <v>194385000</v>
      </c>
      <c r="J218" s="167">
        <v>35155228.08</v>
      </c>
      <c r="K218" s="167">
        <v>159229771.92</v>
      </c>
      <c r="L218" s="167">
        <v>13237616526.992</v>
      </c>
      <c r="M218" s="167">
        <v>2752272157.79</v>
      </c>
      <c r="N218" s="167">
        <v>12967670924.591</v>
      </c>
      <c r="O218" s="167">
        <v>159229771.92</v>
      </c>
      <c r="P218" s="164" t="s">
        <v>1023</v>
      </c>
      <c r="Q218" s="164" t="s">
        <v>1024</v>
      </c>
      <c r="R218" s="164" t="s">
        <v>140</v>
      </c>
      <c r="S218" s="164" t="s">
        <v>369</v>
      </c>
      <c r="T218" s="164" t="s">
        <v>182</v>
      </c>
    </row>
    <row r="219" spans="1:20" ht="12.75" outlineLevel="2">
      <c r="A219" s="164" t="s">
        <v>180</v>
      </c>
      <c r="B219" s="164" t="s">
        <v>120</v>
      </c>
      <c r="C219" s="165" t="s">
        <v>334</v>
      </c>
      <c r="D219" s="164" t="s">
        <v>335</v>
      </c>
      <c r="E219" s="166" t="s">
        <v>332</v>
      </c>
      <c r="F219" s="166" t="s">
        <v>336</v>
      </c>
      <c r="G219" s="164" t="s">
        <v>177</v>
      </c>
      <c r="H219" s="167">
        <v>6777000</v>
      </c>
      <c r="I219" s="167">
        <v>11020350.817</v>
      </c>
      <c r="J219" s="167">
        <v>0</v>
      </c>
      <c r="K219" s="167">
        <v>10519462.776</v>
      </c>
      <c r="L219" s="167">
        <v>750485778.777</v>
      </c>
      <c r="M219" s="167">
        <v>0</v>
      </c>
      <c r="N219" s="167">
        <v>856704936.103</v>
      </c>
      <c r="O219" s="167">
        <v>6777000</v>
      </c>
      <c r="P219" s="164" t="s">
        <v>1023</v>
      </c>
      <c r="Q219" s="164" t="s">
        <v>1024</v>
      </c>
      <c r="R219" s="164" t="s">
        <v>140</v>
      </c>
      <c r="S219" s="164" t="s">
        <v>152</v>
      </c>
      <c r="T219" s="164" t="s">
        <v>182</v>
      </c>
    </row>
    <row r="220" spans="1:20" ht="12.75" outlineLevel="2">
      <c r="A220" s="164" t="s">
        <v>180</v>
      </c>
      <c r="B220" s="164" t="s">
        <v>120</v>
      </c>
      <c r="C220" s="165" t="s">
        <v>356</v>
      </c>
      <c r="D220" s="164" t="s">
        <v>357</v>
      </c>
      <c r="E220" s="166" t="s">
        <v>358</v>
      </c>
      <c r="F220" s="166" t="s">
        <v>359</v>
      </c>
      <c r="G220" s="164" t="s">
        <v>119</v>
      </c>
      <c r="H220" s="167">
        <v>220000000</v>
      </c>
      <c r="I220" s="167">
        <v>220000000</v>
      </c>
      <c r="J220" s="167">
        <v>299000</v>
      </c>
      <c r="K220" s="167">
        <v>219701000</v>
      </c>
      <c r="L220" s="167">
        <v>14981997767</v>
      </c>
      <c r="M220" s="167">
        <v>24350556.81</v>
      </c>
      <c r="N220" s="167">
        <v>17892447093.593</v>
      </c>
      <c r="O220" s="167">
        <v>219701000</v>
      </c>
      <c r="P220" s="164" t="s">
        <v>1023</v>
      </c>
      <c r="Q220" s="164" t="s">
        <v>1024</v>
      </c>
      <c r="R220" s="164" t="s">
        <v>140</v>
      </c>
      <c r="S220" s="164" t="s">
        <v>152</v>
      </c>
      <c r="T220" s="164" t="s">
        <v>182</v>
      </c>
    </row>
    <row r="221" spans="1:20" ht="12.75" outlineLevel="2">
      <c r="A221" s="164" t="s">
        <v>180</v>
      </c>
      <c r="B221" s="164" t="s">
        <v>120</v>
      </c>
      <c r="C221" s="165" t="s">
        <v>366</v>
      </c>
      <c r="D221" s="164" t="s">
        <v>367</v>
      </c>
      <c r="E221" s="166" t="s">
        <v>368</v>
      </c>
      <c r="F221" s="166" t="s">
        <v>326</v>
      </c>
      <c r="G221" s="164" t="s">
        <v>119</v>
      </c>
      <c r="H221" s="167">
        <v>242000000</v>
      </c>
      <c r="I221" s="167" t="s">
        <v>118</v>
      </c>
      <c r="J221" s="167">
        <v>17141.67</v>
      </c>
      <c r="K221" s="167">
        <v>241982858.33</v>
      </c>
      <c r="L221" s="167" t="s">
        <v>118</v>
      </c>
      <c r="M221" s="167">
        <v>1361133.81</v>
      </c>
      <c r="N221" s="167">
        <v>19707081398.018</v>
      </c>
      <c r="O221" s="167">
        <v>241982858.33</v>
      </c>
      <c r="P221" s="164" t="s">
        <v>1023</v>
      </c>
      <c r="Q221" s="164" t="s">
        <v>1024</v>
      </c>
      <c r="R221" s="164" t="s">
        <v>140</v>
      </c>
      <c r="S221" s="164" t="s">
        <v>369</v>
      </c>
      <c r="T221" s="164" t="s">
        <v>182</v>
      </c>
    </row>
    <row r="222" spans="1:20" ht="12.75" outlineLevel="2">
      <c r="A222" s="164" t="s">
        <v>180</v>
      </c>
      <c r="B222" s="164" t="s">
        <v>120</v>
      </c>
      <c r="C222" s="165" t="s">
        <v>370</v>
      </c>
      <c r="D222" s="164" t="s">
        <v>371</v>
      </c>
      <c r="E222" s="166" t="s">
        <v>368</v>
      </c>
      <c r="F222" s="166" t="s">
        <v>372</v>
      </c>
      <c r="G222" s="164" t="s">
        <v>177</v>
      </c>
      <c r="H222" s="167">
        <v>6132000</v>
      </c>
      <c r="I222" s="167" t="s">
        <v>118</v>
      </c>
      <c r="J222" s="167">
        <v>0</v>
      </c>
      <c r="K222" s="167">
        <v>9518274.419</v>
      </c>
      <c r="L222" s="167" t="s">
        <v>118</v>
      </c>
      <c r="M222" s="167">
        <v>0</v>
      </c>
      <c r="N222" s="167">
        <v>775168167.063</v>
      </c>
      <c r="O222" s="167">
        <v>6132000</v>
      </c>
      <c r="P222" s="164" t="s">
        <v>1023</v>
      </c>
      <c r="Q222" s="164" t="s">
        <v>1024</v>
      </c>
      <c r="R222" s="164" t="s">
        <v>140</v>
      </c>
      <c r="S222" s="164" t="s">
        <v>369</v>
      </c>
      <c r="T222" s="164" t="s">
        <v>182</v>
      </c>
    </row>
    <row r="223" spans="1:20" ht="12.75" outlineLevel="2">
      <c r="A223" s="164" t="s">
        <v>670</v>
      </c>
      <c r="B223" s="164" t="s">
        <v>120</v>
      </c>
      <c r="C223" s="165">
        <v>2368</v>
      </c>
      <c r="D223" s="164" t="s">
        <v>139</v>
      </c>
      <c r="E223" s="166" t="s">
        <v>125</v>
      </c>
      <c r="F223" s="166" t="s">
        <v>126</v>
      </c>
      <c r="G223" s="164" t="s">
        <v>138</v>
      </c>
      <c r="H223" s="167">
        <v>1700000000</v>
      </c>
      <c r="I223" s="167">
        <v>115902571.806</v>
      </c>
      <c r="J223" s="167">
        <v>27981149.67</v>
      </c>
      <c r="K223" s="167">
        <v>88472647.482</v>
      </c>
      <c r="L223" s="167">
        <v>7892963963.6</v>
      </c>
      <c r="M223" s="167">
        <v>2178542233.07</v>
      </c>
      <c r="N223" s="167">
        <v>7205211466.087</v>
      </c>
      <c r="O223" s="167">
        <v>604268200</v>
      </c>
      <c r="P223" s="164" t="s">
        <v>1023</v>
      </c>
      <c r="Q223" s="164" t="s">
        <v>1024</v>
      </c>
      <c r="R223" s="164" t="s">
        <v>140</v>
      </c>
      <c r="S223" s="164" t="s">
        <v>141</v>
      </c>
      <c r="T223" s="164" t="s">
        <v>137</v>
      </c>
    </row>
    <row r="224" spans="1:20" ht="12.75" outlineLevel="2">
      <c r="A224" s="164" t="s">
        <v>670</v>
      </c>
      <c r="B224" s="164" t="s">
        <v>120</v>
      </c>
      <c r="C224" s="165">
        <v>2369</v>
      </c>
      <c r="D224" s="164" t="s">
        <v>142</v>
      </c>
      <c r="E224" s="166" t="s">
        <v>125</v>
      </c>
      <c r="F224" s="166" t="s">
        <v>126</v>
      </c>
      <c r="G224" s="164" t="s">
        <v>119</v>
      </c>
      <c r="H224" s="167">
        <v>150000000</v>
      </c>
      <c r="I224" s="167">
        <v>45610000</v>
      </c>
      <c r="J224" s="167">
        <v>21000000</v>
      </c>
      <c r="K224" s="167">
        <v>24610000</v>
      </c>
      <c r="L224" s="167">
        <v>3106040537.058</v>
      </c>
      <c r="M224" s="167">
        <v>1677112270.79</v>
      </c>
      <c r="N224" s="167">
        <v>2004238137.165</v>
      </c>
      <c r="O224" s="167">
        <v>24610000</v>
      </c>
      <c r="P224" s="164" t="s">
        <v>1023</v>
      </c>
      <c r="Q224" s="164" t="s">
        <v>1024</v>
      </c>
      <c r="R224" s="164" t="s">
        <v>140</v>
      </c>
      <c r="S224" s="164" t="s">
        <v>141</v>
      </c>
      <c r="T224" s="164" t="s">
        <v>137</v>
      </c>
    </row>
    <row r="225" spans="1:20" ht="12.75" outlineLevel="2">
      <c r="A225" s="164" t="s">
        <v>1035</v>
      </c>
      <c r="B225" s="164" t="s">
        <v>120</v>
      </c>
      <c r="C225" s="165">
        <v>19674</v>
      </c>
      <c r="D225" s="164" t="s">
        <v>166</v>
      </c>
      <c r="E225" s="166" t="s">
        <v>1184</v>
      </c>
      <c r="F225" s="166" t="s">
        <v>150</v>
      </c>
      <c r="G225" s="164" t="s">
        <v>147</v>
      </c>
      <c r="H225" s="167">
        <v>4165611</v>
      </c>
      <c r="I225" s="167">
        <v>0.002</v>
      </c>
      <c r="J225" s="167">
        <v>0</v>
      </c>
      <c r="K225" s="167">
        <v>0.001</v>
      </c>
      <c r="L225" s="167">
        <v>0.107</v>
      </c>
      <c r="M225" s="167">
        <v>0</v>
      </c>
      <c r="N225" s="167">
        <v>0.115</v>
      </c>
      <c r="O225" s="167">
        <v>0.001</v>
      </c>
      <c r="P225" s="164" t="s">
        <v>1023</v>
      </c>
      <c r="Q225" s="164" t="s">
        <v>1024</v>
      </c>
      <c r="R225" s="164" t="s">
        <v>140</v>
      </c>
      <c r="S225" s="164" t="s">
        <v>152</v>
      </c>
      <c r="T225" s="164" t="s">
        <v>182</v>
      </c>
    </row>
    <row r="226" spans="1:20" ht="12.75" outlineLevel="2">
      <c r="A226" s="164" t="s">
        <v>151</v>
      </c>
      <c r="B226" s="164" t="s">
        <v>120</v>
      </c>
      <c r="C226" s="165" t="s">
        <v>146</v>
      </c>
      <c r="D226" s="164" t="s">
        <v>148</v>
      </c>
      <c r="E226" s="166" t="s">
        <v>149</v>
      </c>
      <c r="F226" s="166" t="s">
        <v>150</v>
      </c>
      <c r="G226" s="164" t="s">
        <v>147</v>
      </c>
      <c r="H226" s="167">
        <v>11017354.66</v>
      </c>
      <c r="I226" s="167">
        <v>953000.479</v>
      </c>
      <c r="J226" s="167">
        <v>0</v>
      </c>
      <c r="K226" s="167">
        <v>856511.761</v>
      </c>
      <c r="L226" s="167">
        <v>64899322.952</v>
      </c>
      <c r="M226" s="167">
        <v>0</v>
      </c>
      <c r="N226" s="167">
        <v>69754308.652</v>
      </c>
      <c r="O226" s="167">
        <v>606465.88</v>
      </c>
      <c r="P226" s="164" t="s">
        <v>1023</v>
      </c>
      <c r="Q226" s="164" t="s">
        <v>1024</v>
      </c>
      <c r="R226" s="164" t="s">
        <v>140</v>
      </c>
      <c r="S226" s="164" t="s">
        <v>152</v>
      </c>
      <c r="T226" s="164" t="s">
        <v>137</v>
      </c>
    </row>
    <row r="227" spans="1:20" ht="12.75" outlineLevel="2">
      <c r="A227" s="164" t="s">
        <v>160</v>
      </c>
      <c r="B227" s="164" t="s">
        <v>671</v>
      </c>
      <c r="C227" s="165">
        <v>10218</v>
      </c>
      <c r="D227" s="165" t="s">
        <v>732</v>
      </c>
      <c r="E227" s="166" t="s">
        <v>576</v>
      </c>
      <c r="F227" s="166" t="s">
        <v>333</v>
      </c>
      <c r="G227" s="165" t="s">
        <v>147</v>
      </c>
      <c r="H227" s="167">
        <v>5000000</v>
      </c>
      <c r="I227" s="167">
        <v>4793278.23</v>
      </c>
      <c r="J227" s="167">
        <v>1395892.915</v>
      </c>
      <c r="K227" s="167">
        <v>2936053.076</v>
      </c>
      <c r="L227" s="167">
        <v>326422198.789</v>
      </c>
      <c r="M227" s="167">
        <v>108954899.018</v>
      </c>
      <c r="N227" s="167">
        <v>239112131.128</v>
      </c>
      <c r="O227" s="167">
        <v>2078916.01</v>
      </c>
      <c r="P227" s="164" t="s">
        <v>1023</v>
      </c>
      <c r="Q227" s="164" t="s">
        <v>1024</v>
      </c>
      <c r="R227" s="164" t="s">
        <v>140</v>
      </c>
      <c r="S227" s="164" t="s">
        <v>152</v>
      </c>
      <c r="T227" s="164" t="s">
        <v>137</v>
      </c>
    </row>
    <row r="228" spans="1:20" ht="12.75" outlineLevel="2">
      <c r="A228" s="164" t="s">
        <v>160</v>
      </c>
      <c r="B228" s="164" t="s">
        <v>671</v>
      </c>
      <c r="C228" s="165" t="s">
        <v>746</v>
      </c>
      <c r="D228" s="165" t="s">
        <v>747</v>
      </c>
      <c r="E228" s="166" t="s">
        <v>748</v>
      </c>
      <c r="F228" s="166" t="s">
        <v>1167</v>
      </c>
      <c r="G228" s="165" t="s">
        <v>147</v>
      </c>
      <c r="H228" s="167">
        <v>2661000</v>
      </c>
      <c r="I228" s="167">
        <v>3912127.564</v>
      </c>
      <c r="J228" s="167" t="s">
        <v>118</v>
      </c>
      <c r="K228" s="167">
        <v>3516035.24</v>
      </c>
      <c r="L228" s="167">
        <v>266415847.391</v>
      </c>
      <c r="M228" s="167" t="s">
        <v>118</v>
      </c>
      <c r="N228" s="167">
        <v>286345872.398</v>
      </c>
      <c r="O228" s="167">
        <v>2489581</v>
      </c>
      <c r="P228" s="164" t="s">
        <v>1023</v>
      </c>
      <c r="Q228" s="164" t="s">
        <v>1024</v>
      </c>
      <c r="R228" s="164" t="s">
        <v>140</v>
      </c>
      <c r="S228" s="164" t="s">
        <v>152</v>
      </c>
      <c r="T228" s="164" t="s">
        <v>137</v>
      </c>
    </row>
    <row r="229" spans="1:20" ht="12.75" outlineLevel="2">
      <c r="A229" s="164" t="s">
        <v>160</v>
      </c>
      <c r="B229" s="164" t="s">
        <v>120</v>
      </c>
      <c r="C229" s="165" t="s">
        <v>157</v>
      </c>
      <c r="D229" s="164" t="s">
        <v>158</v>
      </c>
      <c r="E229" s="166" t="s">
        <v>159</v>
      </c>
      <c r="F229" s="166" t="s">
        <v>123</v>
      </c>
      <c r="G229" s="164" t="s">
        <v>147</v>
      </c>
      <c r="H229" s="167">
        <v>51129188.12</v>
      </c>
      <c r="I229" s="167">
        <v>65732192.035</v>
      </c>
      <c r="J229" s="167">
        <v>33893002.22</v>
      </c>
      <c r="K229" s="167">
        <v>24939488.326</v>
      </c>
      <c r="L229" s="167">
        <v>4476361610.399</v>
      </c>
      <c r="M229" s="167">
        <v>2671935272.22</v>
      </c>
      <c r="N229" s="167">
        <v>2031071662.913</v>
      </c>
      <c r="O229" s="167">
        <v>17658775.31</v>
      </c>
      <c r="P229" s="164" t="s">
        <v>1023</v>
      </c>
      <c r="Q229" s="164" t="s">
        <v>1024</v>
      </c>
      <c r="R229" s="164" t="s">
        <v>140</v>
      </c>
      <c r="S229" s="164" t="s">
        <v>369</v>
      </c>
      <c r="T229" s="164" t="s">
        <v>137</v>
      </c>
    </row>
    <row r="230" spans="1:20" ht="12.75" outlineLevel="2">
      <c r="A230" s="164" t="s">
        <v>160</v>
      </c>
      <c r="B230" s="164" t="s">
        <v>120</v>
      </c>
      <c r="C230" s="165" t="s">
        <v>165</v>
      </c>
      <c r="D230" s="164" t="s">
        <v>166</v>
      </c>
      <c r="E230" s="166" t="s">
        <v>167</v>
      </c>
      <c r="F230" s="166" t="s">
        <v>123</v>
      </c>
      <c r="G230" s="164" t="s">
        <v>147</v>
      </c>
      <c r="H230" s="167">
        <v>57224018.82</v>
      </c>
      <c r="I230" s="167">
        <v>3665157.478</v>
      </c>
      <c r="J230" s="167">
        <v>3382800.37</v>
      </c>
      <c r="K230" s="167">
        <v>35660.052</v>
      </c>
      <c r="L230" s="167">
        <v>249597187.078</v>
      </c>
      <c r="M230" s="167">
        <v>256170916.48</v>
      </c>
      <c r="N230" s="167">
        <v>2904154.285</v>
      </c>
      <c r="O230" s="167">
        <v>25249.63</v>
      </c>
      <c r="P230" s="164" t="s">
        <v>1023</v>
      </c>
      <c r="Q230" s="164" t="s">
        <v>1024</v>
      </c>
      <c r="R230" s="164" t="s">
        <v>140</v>
      </c>
      <c r="S230" s="164" t="s">
        <v>152</v>
      </c>
      <c r="T230" s="164" t="s">
        <v>137</v>
      </c>
    </row>
    <row r="231" spans="1:20" ht="12.75" outlineLevel="2">
      <c r="A231" s="164" t="s">
        <v>160</v>
      </c>
      <c r="B231" s="164" t="s">
        <v>120</v>
      </c>
      <c r="C231" s="165" t="s">
        <v>168</v>
      </c>
      <c r="D231" s="164" t="s">
        <v>169</v>
      </c>
      <c r="E231" s="166" t="s">
        <v>170</v>
      </c>
      <c r="F231" s="166" t="s">
        <v>171</v>
      </c>
      <c r="G231" s="164" t="s">
        <v>147</v>
      </c>
      <c r="H231" s="167">
        <v>97080115.36</v>
      </c>
      <c r="I231" s="167" t="s">
        <v>118</v>
      </c>
      <c r="J231" s="167">
        <v>0</v>
      </c>
      <c r="K231" s="167">
        <v>137106246.679</v>
      </c>
      <c r="L231" s="167" t="s">
        <v>118</v>
      </c>
      <c r="M231" s="167">
        <v>0</v>
      </c>
      <c r="N231" s="167">
        <v>11165931265.256</v>
      </c>
      <c r="O231" s="167">
        <v>97080115.36</v>
      </c>
      <c r="P231" s="164" t="s">
        <v>1023</v>
      </c>
      <c r="Q231" s="164" t="s">
        <v>1024</v>
      </c>
      <c r="R231" s="164" t="s">
        <v>140</v>
      </c>
      <c r="S231" s="164" t="s">
        <v>152</v>
      </c>
      <c r="T231" s="164" t="s">
        <v>137</v>
      </c>
    </row>
    <row r="232" spans="1:20" ht="12.75" outlineLevel="2">
      <c r="A232" s="164" t="s">
        <v>160</v>
      </c>
      <c r="B232" s="164" t="s">
        <v>120</v>
      </c>
      <c r="C232" s="165" t="s">
        <v>172</v>
      </c>
      <c r="D232" s="164" t="s">
        <v>173</v>
      </c>
      <c r="E232" s="166" t="s">
        <v>174</v>
      </c>
      <c r="F232" s="166" t="s">
        <v>175</v>
      </c>
      <c r="G232" s="164" t="s">
        <v>147</v>
      </c>
      <c r="H232" s="167">
        <v>11291104.59</v>
      </c>
      <c r="I232" s="167" t="s">
        <v>118</v>
      </c>
      <c r="J232" s="167">
        <v>0</v>
      </c>
      <c r="K232" s="167">
        <v>15946426.984</v>
      </c>
      <c r="L232" s="167" t="s">
        <v>118</v>
      </c>
      <c r="M232" s="167">
        <v>0</v>
      </c>
      <c r="N232" s="167">
        <v>1298676843.278</v>
      </c>
      <c r="O232" s="167">
        <v>11291104.59</v>
      </c>
      <c r="P232" s="164" t="s">
        <v>1023</v>
      </c>
      <c r="Q232" s="164" t="s">
        <v>1024</v>
      </c>
      <c r="R232" s="164" t="s">
        <v>140</v>
      </c>
      <c r="S232" s="164" t="s">
        <v>152</v>
      </c>
      <c r="T232" s="164" t="s">
        <v>137</v>
      </c>
    </row>
    <row r="233" spans="1:20" ht="12.75" outlineLevel="2">
      <c r="A233" s="164" t="s">
        <v>397</v>
      </c>
      <c r="B233" s="164" t="s">
        <v>120</v>
      </c>
      <c r="C233" s="165" t="s">
        <v>415</v>
      </c>
      <c r="D233" s="164" t="s">
        <v>416</v>
      </c>
      <c r="E233" s="166" t="s">
        <v>417</v>
      </c>
      <c r="F233" s="166" t="s">
        <v>326</v>
      </c>
      <c r="G233" s="164" t="s">
        <v>119</v>
      </c>
      <c r="H233" s="167">
        <v>173600000</v>
      </c>
      <c r="I233" s="167" t="s">
        <v>118</v>
      </c>
      <c r="J233" s="167">
        <v>18534154.51</v>
      </c>
      <c r="K233" s="167">
        <v>155065845.49</v>
      </c>
      <c r="L233" s="167" t="s">
        <v>118</v>
      </c>
      <c r="M233" s="167">
        <v>1498868003.84</v>
      </c>
      <c r="N233" s="167">
        <v>12628560800.602</v>
      </c>
      <c r="O233" s="167">
        <v>155065845.49</v>
      </c>
      <c r="P233" s="164" t="s">
        <v>1023</v>
      </c>
      <c r="Q233" s="164" t="s">
        <v>1024</v>
      </c>
      <c r="R233" s="164" t="s">
        <v>140</v>
      </c>
      <c r="S233" s="164" t="s">
        <v>152</v>
      </c>
      <c r="T233" s="164" t="s">
        <v>182</v>
      </c>
    </row>
    <row r="234" spans="1:20" ht="12.75" outlineLevel="2">
      <c r="A234" s="164" t="s">
        <v>422</v>
      </c>
      <c r="B234" s="164" t="s">
        <v>120</v>
      </c>
      <c r="C234" s="165" t="s">
        <v>504</v>
      </c>
      <c r="D234" s="164" t="s">
        <v>505</v>
      </c>
      <c r="E234" s="166" t="s">
        <v>417</v>
      </c>
      <c r="F234" s="166" t="s">
        <v>326</v>
      </c>
      <c r="G234" s="164" t="s">
        <v>177</v>
      </c>
      <c r="H234" s="167">
        <v>18700000</v>
      </c>
      <c r="I234" s="167" t="s">
        <v>118</v>
      </c>
      <c r="J234" s="167">
        <v>0</v>
      </c>
      <c r="K234" s="167">
        <v>29026701.181</v>
      </c>
      <c r="L234" s="167" t="s">
        <v>118</v>
      </c>
      <c r="M234" s="167">
        <v>0</v>
      </c>
      <c r="N234" s="167">
        <v>2363934234.194</v>
      </c>
      <c r="O234" s="167">
        <v>18700000</v>
      </c>
      <c r="P234" s="164" t="s">
        <v>1023</v>
      </c>
      <c r="Q234" s="164" t="s">
        <v>1024</v>
      </c>
      <c r="R234" s="164" t="s">
        <v>140</v>
      </c>
      <c r="S234" s="164" t="s">
        <v>152</v>
      </c>
      <c r="T234" s="164" t="s">
        <v>182</v>
      </c>
    </row>
    <row r="235" spans="1:20" ht="12.75" outlineLevel="2">
      <c r="A235" s="164" t="s">
        <v>422</v>
      </c>
      <c r="B235" s="164" t="s">
        <v>120</v>
      </c>
      <c r="C235" s="165" t="s">
        <v>506</v>
      </c>
      <c r="D235" s="164" t="s">
        <v>505</v>
      </c>
      <c r="E235" s="166" t="s">
        <v>507</v>
      </c>
      <c r="F235" s="166" t="s">
        <v>326</v>
      </c>
      <c r="G235" s="164" t="s">
        <v>177</v>
      </c>
      <c r="H235" s="167">
        <v>32300000</v>
      </c>
      <c r="I235" s="167" t="s">
        <v>118</v>
      </c>
      <c r="J235" s="167">
        <v>2653875.27</v>
      </c>
      <c r="K235" s="167">
        <v>47401118.276</v>
      </c>
      <c r="L235" s="167" t="s">
        <v>118</v>
      </c>
      <c r="M235" s="167">
        <v>213845989.02</v>
      </c>
      <c r="N235" s="167">
        <v>3860346566.167</v>
      </c>
      <c r="O235" s="167">
        <v>30537431.94</v>
      </c>
      <c r="P235" s="164" t="s">
        <v>1023</v>
      </c>
      <c r="Q235" s="164" t="s">
        <v>1024</v>
      </c>
      <c r="R235" s="164" t="s">
        <v>140</v>
      </c>
      <c r="S235" s="164" t="s">
        <v>152</v>
      </c>
      <c r="T235" s="164" t="s">
        <v>182</v>
      </c>
    </row>
    <row r="236" spans="1:20" ht="12.75" outlineLevel="2">
      <c r="A236" s="164" t="s">
        <v>512</v>
      </c>
      <c r="B236" s="164" t="s">
        <v>120</v>
      </c>
      <c r="C236" s="165" t="s">
        <v>1183</v>
      </c>
      <c r="D236" s="164" t="s">
        <v>513</v>
      </c>
      <c r="E236" s="166" t="s">
        <v>514</v>
      </c>
      <c r="F236" s="166" t="s">
        <v>135</v>
      </c>
      <c r="G236" s="164" t="s">
        <v>119</v>
      </c>
      <c r="H236" s="175">
        <v>8250000</v>
      </c>
      <c r="I236" s="167">
        <v>833960.94</v>
      </c>
      <c r="J236" s="167">
        <v>767310.65</v>
      </c>
      <c r="K236" s="167">
        <v>0</v>
      </c>
      <c r="L236" s="167">
        <v>56792731.69</v>
      </c>
      <c r="M236" s="167">
        <v>61576984.88</v>
      </c>
      <c r="N236" s="167">
        <v>0</v>
      </c>
      <c r="O236" s="167">
        <v>3219420.81</v>
      </c>
      <c r="P236" s="164" t="s">
        <v>1023</v>
      </c>
      <c r="Q236" s="164" t="s">
        <v>1024</v>
      </c>
      <c r="R236" s="164" t="s">
        <v>140</v>
      </c>
      <c r="S236" s="164" t="s">
        <v>152</v>
      </c>
      <c r="T236" s="164" t="s">
        <v>182</v>
      </c>
    </row>
    <row r="237" spans="1:20" ht="12.75" outlineLevel="2">
      <c r="A237" s="164" t="s">
        <v>512</v>
      </c>
      <c r="B237" s="164" t="s">
        <v>120</v>
      </c>
      <c r="C237" s="165" t="s">
        <v>534</v>
      </c>
      <c r="D237" s="164" t="s">
        <v>535</v>
      </c>
      <c r="E237" s="166" t="s">
        <v>536</v>
      </c>
      <c r="F237" s="166" t="s">
        <v>537</v>
      </c>
      <c r="G237" s="164" t="s">
        <v>119</v>
      </c>
      <c r="H237" s="167">
        <v>150200000</v>
      </c>
      <c r="I237" s="167" t="s">
        <v>118</v>
      </c>
      <c r="J237" s="167">
        <v>27860764.32</v>
      </c>
      <c r="K237" s="167">
        <v>122339235.68</v>
      </c>
      <c r="L237" s="167" t="s">
        <v>118</v>
      </c>
      <c r="M237" s="167">
        <v>2244841373.13</v>
      </c>
      <c r="N237" s="167">
        <v>9963306047.196</v>
      </c>
      <c r="O237" s="167">
        <v>122339235.68</v>
      </c>
      <c r="P237" s="164" t="s">
        <v>1023</v>
      </c>
      <c r="Q237" s="164" t="s">
        <v>1024</v>
      </c>
      <c r="R237" s="164" t="s">
        <v>140</v>
      </c>
      <c r="S237" s="164" t="s">
        <v>152</v>
      </c>
      <c r="T237" s="164" t="s">
        <v>182</v>
      </c>
    </row>
    <row r="238" spans="1:20" ht="12.75" outlineLevel="2">
      <c r="A238" s="164" t="s">
        <v>512</v>
      </c>
      <c r="B238" s="164" t="s">
        <v>120</v>
      </c>
      <c r="C238" s="165" t="s">
        <v>53</v>
      </c>
      <c r="D238" s="164" t="s">
        <v>54</v>
      </c>
      <c r="E238" s="166" t="s">
        <v>55</v>
      </c>
      <c r="F238" s="166" t="s">
        <v>175</v>
      </c>
      <c r="G238" s="164" t="s">
        <v>119</v>
      </c>
      <c r="H238" s="167">
        <v>137640000</v>
      </c>
      <c r="I238" s="167" t="s">
        <v>118</v>
      </c>
      <c r="J238" s="167">
        <v>0</v>
      </c>
      <c r="K238" s="167">
        <v>137640000</v>
      </c>
      <c r="L238" s="167" t="s">
        <v>118</v>
      </c>
      <c r="M238" s="167">
        <v>0</v>
      </c>
      <c r="N238" s="167">
        <v>11209400130.005</v>
      </c>
      <c r="O238" s="167">
        <v>137640000</v>
      </c>
      <c r="P238" s="164" t="s">
        <v>1023</v>
      </c>
      <c r="Q238" s="164" t="s">
        <v>1024</v>
      </c>
      <c r="R238" s="164" t="s">
        <v>140</v>
      </c>
      <c r="S238" s="164" t="s">
        <v>152</v>
      </c>
      <c r="T238" s="164" t="s">
        <v>182</v>
      </c>
    </row>
    <row r="239" spans="1:20" ht="12.75" outlineLevel="2">
      <c r="A239" s="164" t="s">
        <v>604</v>
      </c>
      <c r="B239" s="164" t="s">
        <v>120</v>
      </c>
      <c r="C239" s="165" t="s">
        <v>611</v>
      </c>
      <c r="D239" s="164" t="s">
        <v>612</v>
      </c>
      <c r="E239" s="166" t="s">
        <v>610</v>
      </c>
      <c r="F239" s="166" t="s">
        <v>150</v>
      </c>
      <c r="G239" s="164" t="s">
        <v>199</v>
      </c>
      <c r="H239" s="167">
        <v>3839000000</v>
      </c>
      <c r="I239" s="167">
        <v>35620505.848</v>
      </c>
      <c r="J239" s="167">
        <v>0</v>
      </c>
      <c r="K239" s="167">
        <v>40002084.014</v>
      </c>
      <c r="L239" s="167">
        <v>2425756086.727</v>
      </c>
      <c r="M239" s="167">
        <v>0</v>
      </c>
      <c r="N239" s="167">
        <v>3257769294.858</v>
      </c>
      <c r="O239" s="167">
        <v>3839000000</v>
      </c>
      <c r="P239" s="164" t="s">
        <v>1023</v>
      </c>
      <c r="Q239" s="164" t="s">
        <v>1024</v>
      </c>
      <c r="R239" s="164" t="s">
        <v>140</v>
      </c>
      <c r="S239" s="164" t="s">
        <v>369</v>
      </c>
      <c r="T239" s="164" t="s">
        <v>137</v>
      </c>
    </row>
    <row r="240" spans="1:20" ht="12.75" outlineLevel="2">
      <c r="A240" s="164" t="s">
        <v>604</v>
      </c>
      <c r="B240" s="164" t="s">
        <v>120</v>
      </c>
      <c r="C240" s="165" t="s">
        <v>617</v>
      </c>
      <c r="D240" s="164" t="s">
        <v>618</v>
      </c>
      <c r="E240" s="166" t="s">
        <v>615</v>
      </c>
      <c r="F240" s="166" t="s">
        <v>171</v>
      </c>
      <c r="G240" s="164" t="s">
        <v>199</v>
      </c>
      <c r="H240" s="167">
        <v>3702000000</v>
      </c>
      <c r="I240" s="167">
        <v>34349339.06</v>
      </c>
      <c r="J240" s="167">
        <v>6789288.79</v>
      </c>
      <c r="K240" s="167">
        <v>31385530.772</v>
      </c>
      <c r="L240" s="167">
        <v>2339189641.33</v>
      </c>
      <c r="M240" s="167">
        <v>531384785.97</v>
      </c>
      <c r="N240" s="167">
        <v>2556037290.881</v>
      </c>
      <c r="O240" s="167">
        <v>3012069386</v>
      </c>
      <c r="P240" s="164" t="s">
        <v>1023</v>
      </c>
      <c r="Q240" s="164" t="s">
        <v>1024</v>
      </c>
      <c r="R240" s="164" t="s">
        <v>140</v>
      </c>
      <c r="S240" s="164" t="s">
        <v>369</v>
      </c>
      <c r="T240" s="164" t="s">
        <v>137</v>
      </c>
    </row>
    <row r="241" spans="1:20" ht="12.75" outlineLevel="2">
      <c r="A241" s="164" t="s">
        <v>604</v>
      </c>
      <c r="B241" s="164" t="s">
        <v>120</v>
      </c>
      <c r="C241" s="165" t="s">
        <v>621</v>
      </c>
      <c r="D241" s="164" t="s">
        <v>622</v>
      </c>
      <c r="E241" s="166" t="s">
        <v>602</v>
      </c>
      <c r="F241" s="166" t="s">
        <v>623</v>
      </c>
      <c r="G241" s="164" t="s">
        <v>199</v>
      </c>
      <c r="H241" s="167">
        <v>11943000000</v>
      </c>
      <c r="I241" s="167">
        <v>110814196.756</v>
      </c>
      <c r="J241" s="167">
        <v>0</v>
      </c>
      <c r="K241" s="167">
        <v>124445139.197</v>
      </c>
      <c r="L241" s="167">
        <v>7546445674.338</v>
      </c>
      <c r="M241" s="167">
        <v>0</v>
      </c>
      <c r="N241" s="167">
        <v>10134810807.108</v>
      </c>
      <c r="O241" s="167">
        <v>11943000000</v>
      </c>
      <c r="P241" s="164" t="s">
        <v>1023</v>
      </c>
      <c r="Q241" s="164" t="s">
        <v>1024</v>
      </c>
      <c r="R241" s="164" t="s">
        <v>140</v>
      </c>
      <c r="S241" s="164" t="s">
        <v>369</v>
      </c>
      <c r="T241" s="164" t="s">
        <v>137</v>
      </c>
    </row>
    <row r="242" spans="1:20" ht="12.75" outlineLevel="2">
      <c r="A242" s="164" t="s">
        <v>631</v>
      </c>
      <c r="B242" s="164" t="s">
        <v>120</v>
      </c>
      <c r="C242" s="165" t="s">
        <v>627</v>
      </c>
      <c r="D242" s="164" t="s">
        <v>629</v>
      </c>
      <c r="E242" s="166" t="s">
        <v>630</v>
      </c>
      <c r="F242" s="166" t="s">
        <v>123</v>
      </c>
      <c r="G242" s="164" t="s">
        <v>628</v>
      </c>
      <c r="H242" s="167">
        <v>17903000000</v>
      </c>
      <c r="I242" s="167">
        <v>17255903.614</v>
      </c>
      <c r="J242" s="167">
        <v>0</v>
      </c>
      <c r="K242" s="167">
        <v>14053138.494</v>
      </c>
      <c r="L242" s="167">
        <v>1175126860.997</v>
      </c>
      <c r="M242" s="167">
        <v>0</v>
      </c>
      <c r="N242" s="167">
        <v>1144487448.84</v>
      </c>
      <c r="O242" s="167">
        <v>17903000000</v>
      </c>
      <c r="P242" s="164" t="s">
        <v>1023</v>
      </c>
      <c r="Q242" s="164" t="s">
        <v>1024</v>
      </c>
      <c r="R242" s="164" t="s">
        <v>140</v>
      </c>
      <c r="S242" s="164" t="s">
        <v>369</v>
      </c>
      <c r="T242" s="164" t="s">
        <v>137</v>
      </c>
    </row>
    <row r="243" spans="1:20" ht="12.75" outlineLevel="2">
      <c r="A243" s="164" t="s">
        <v>631</v>
      </c>
      <c r="B243" s="164" t="s">
        <v>120</v>
      </c>
      <c r="C243" s="165" t="s">
        <v>635</v>
      </c>
      <c r="D243" s="164" t="s">
        <v>636</v>
      </c>
      <c r="E243" s="166" t="s">
        <v>56</v>
      </c>
      <c r="F243" s="166" t="s">
        <v>638</v>
      </c>
      <c r="G243" s="164" t="s">
        <v>119</v>
      </c>
      <c r="H243" s="167">
        <v>45000000</v>
      </c>
      <c r="I243" s="167" t="s">
        <v>118</v>
      </c>
      <c r="J243" s="167">
        <v>0</v>
      </c>
      <c r="K243" s="167">
        <v>45000000</v>
      </c>
      <c r="L243" s="167" t="s">
        <v>118</v>
      </c>
      <c r="M243" s="167">
        <v>0</v>
      </c>
      <c r="N243" s="167">
        <v>3664799519.4</v>
      </c>
      <c r="O243" s="167">
        <v>45000000</v>
      </c>
      <c r="P243" s="164" t="s">
        <v>1023</v>
      </c>
      <c r="Q243" s="164" t="s">
        <v>1024</v>
      </c>
      <c r="R243" s="164" t="s">
        <v>140</v>
      </c>
      <c r="S243" s="164" t="s">
        <v>152</v>
      </c>
      <c r="T243" s="164" t="s">
        <v>137</v>
      </c>
    </row>
    <row r="244" spans="1:20" ht="12.75" outlineLevel="2">
      <c r="A244" s="164" t="s">
        <v>631</v>
      </c>
      <c r="B244" s="164" t="s">
        <v>120</v>
      </c>
      <c r="C244" s="165" t="s">
        <v>639</v>
      </c>
      <c r="D244" s="164" t="s">
        <v>640</v>
      </c>
      <c r="E244" s="166" t="s">
        <v>637</v>
      </c>
      <c r="F244" s="166" t="s">
        <v>638</v>
      </c>
      <c r="G244" s="164" t="s">
        <v>119</v>
      </c>
      <c r="H244" s="167">
        <v>160000000</v>
      </c>
      <c r="I244" s="167" t="s">
        <v>118</v>
      </c>
      <c r="J244" s="167">
        <v>0</v>
      </c>
      <c r="K244" s="167">
        <v>160000000</v>
      </c>
      <c r="L244" s="167" t="s">
        <v>118</v>
      </c>
      <c r="M244" s="167">
        <v>0</v>
      </c>
      <c r="N244" s="167">
        <v>13030398291.2</v>
      </c>
      <c r="O244" s="167">
        <v>160000000</v>
      </c>
      <c r="P244" s="164" t="s">
        <v>1023</v>
      </c>
      <c r="Q244" s="164" t="s">
        <v>1024</v>
      </c>
      <c r="R244" s="164" t="s">
        <v>140</v>
      </c>
      <c r="S244" s="164" t="s">
        <v>152</v>
      </c>
      <c r="T244" s="164" t="s">
        <v>137</v>
      </c>
    </row>
    <row r="245" spans="1:20" ht="12.75" outlineLevel="2">
      <c r="A245" s="164" t="s">
        <v>642</v>
      </c>
      <c r="B245" s="164" t="s">
        <v>120</v>
      </c>
      <c r="C245" s="165">
        <v>448</v>
      </c>
      <c r="D245" s="164" t="s">
        <v>643</v>
      </c>
      <c r="E245" s="166" t="s">
        <v>644</v>
      </c>
      <c r="F245" s="166" t="s">
        <v>123</v>
      </c>
      <c r="G245" s="164" t="s">
        <v>641</v>
      </c>
      <c r="H245" s="167">
        <v>5000000</v>
      </c>
      <c r="I245" s="167">
        <v>18634200.475</v>
      </c>
      <c r="J245" s="167">
        <v>9222398.54</v>
      </c>
      <c r="K245" s="167">
        <v>8033248.802</v>
      </c>
      <c r="L245" s="167">
        <v>1268988863.242</v>
      </c>
      <c r="M245" s="167">
        <v>733871504.1</v>
      </c>
      <c r="N245" s="167">
        <v>654227696.645</v>
      </c>
      <c r="O245" s="167">
        <v>2306827.726</v>
      </c>
      <c r="P245" s="164" t="s">
        <v>1023</v>
      </c>
      <c r="Q245" s="164" t="s">
        <v>1024</v>
      </c>
      <c r="R245" s="164" t="s">
        <v>140</v>
      </c>
      <c r="S245" s="164" t="s">
        <v>369</v>
      </c>
      <c r="T245" s="164" t="s">
        <v>137</v>
      </c>
    </row>
    <row r="246" spans="1:20" ht="12.75" outlineLevel="2">
      <c r="A246" s="164" t="s">
        <v>642</v>
      </c>
      <c r="B246" s="164" t="s">
        <v>120</v>
      </c>
      <c r="C246" s="165">
        <v>488</v>
      </c>
      <c r="D246" s="164" t="s">
        <v>645</v>
      </c>
      <c r="E246" s="166" t="s">
        <v>646</v>
      </c>
      <c r="F246" s="166" t="s">
        <v>223</v>
      </c>
      <c r="G246" s="164" t="s">
        <v>641</v>
      </c>
      <c r="H246" s="167">
        <v>10000000</v>
      </c>
      <c r="I246" s="167">
        <v>3137289.015</v>
      </c>
      <c r="J246" s="167">
        <v>417853.06</v>
      </c>
      <c r="K246" s="167">
        <v>2468404.475</v>
      </c>
      <c r="L246" s="167">
        <v>213649350.084</v>
      </c>
      <c r="M246" s="167">
        <v>33332687.36</v>
      </c>
      <c r="N246" s="167">
        <v>201026834.07</v>
      </c>
      <c r="O246" s="167">
        <v>708827.029</v>
      </c>
      <c r="P246" s="164" t="s">
        <v>1023</v>
      </c>
      <c r="Q246" s="164" t="s">
        <v>1024</v>
      </c>
      <c r="R246" s="164" t="s">
        <v>140</v>
      </c>
      <c r="S246" s="164" t="s">
        <v>152</v>
      </c>
      <c r="T246" s="164" t="s">
        <v>137</v>
      </c>
    </row>
    <row r="247" spans="1:20" ht="12.75" outlineLevel="2">
      <c r="A247" s="164" t="s">
        <v>642</v>
      </c>
      <c r="B247" s="164" t="s">
        <v>120</v>
      </c>
      <c r="C247" s="165">
        <v>548</v>
      </c>
      <c r="D247" s="164" t="s">
        <v>647</v>
      </c>
      <c r="E247" s="166" t="s">
        <v>648</v>
      </c>
      <c r="F247" s="166" t="s">
        <v>123</v>
      </c>
      <c r="G247" s="164" t="s">
        <v>641</v>
      </c>
      <c r="H247" s="167">
        <v>9000000</v>
      </c>
      <c r="I247" s="167">
        <v>11644527.317</v>
      </c>
      <c r="J247" s="167">
        <v>2308704.14</v>
      </c>
      <c r="K247" s="167">
        <v>8443225.341</v>
      </c>
      <c r="L247" s="167">
        <v>792992192.094</v>
      </c>
      <c r="M247" s="167">
        <v>183456088.15</v>
      </c>
      <c r="N247" s="167">
        <v>687616181.62</v>
      </c>
      <c r="O247" s="167">
        <v>2424556.589</v>
      </c>
      <c r="P247" s="164" t="s">
        <v>1023</v>
      </c>
      <c r="Q247" s="164" t="s">
        <v>1024</v>
      </c>
      <c r="R247" s="164" t="s">
        <v>140</v>
      </c>
      <c r="S247" s="164" t="s">
        <v>369</v>
      </c>
      <c r="T247" s="164" t="s">
        <v>137</v>
      </c>
    </row>
    <row r="248" spans="1:20" ht="12.75" outlineLevel="2">
      <c r="A248" s="164" t="s">
        <v>642</v>
      </c>
      <c r="B248" s="164" t="s">
        <v>120</v>
      </c>
      <c r="C248" s="165" t="s">
        <v>652</v>
      </c>
      <c r="D248" s="164" t="s">
        <v>653</v>
      </c>
      <c r="E248" s="166" t="s">
        <v>654</v>
      </c>
      <c r="F248" s="166" t="s">
        <v>393</v>
      </c>
      <c r="G248" s="164" t="s">
        <v>641</v>
      </c>
      <c r="H248" s="167">
        <v>11000000</v>
      </c>
      <c r="I248" s="167">
        <v>41509433.962</v>
      </c>
      <c r="J248" s="167">
        <v>0</v>
      </c>
      <c r="K248" s="167">
        <v>38306170.776</v>
      </c>
      <c r="L248" s="167">
        <v>2826792031.509</v>
      </c>
      <c r="M248" s="167">
        <v>0</v>
      </c>
      <c r="N248" s="167">
        <v>3119654138.877</v>
      </c>
      <c r="O248" s="167">
        <v>11000000</v>
      </c>
      <c r="P248" s="164" t="s">
        <v>1023</v>
      </c>
      <c r="Q248" s="164" t="s">
        <v>1024</v>
      </c>
      <c r="R248" s="164" t="s">
        <v>140</v>
      </c>
      <c r="S248" s="164" t="s">
        <v>152</v>
      </c>
      <c r="T248" s="164" t="s">
        <v>137</v>
      </c>
    </row>
    <row r="249" spans="1:20" ht="24" outlineLevel="2">
      <c r="A249" s="164" t="s">
        <v>585</v>
      </c>
      <c r="B249" s="164" t="s">
        <v>120</v>
      </c>
      <c r="C249" s="165" t="s">
        <v>589</v>
      </c>
      <c r="D249" s="164" t="s">
        <v>590</v>
      </c>
      <c r="E249" s="166" t="s">
        <v>591</v>
      </c>
      <c r="F249" s="166" t="s">
        <v>537</v>
      </c>
      <c r="G249" s="164" t="s">
        <v>119</v>
      </c>
      <c r="H249" s="167">
        <v>30000000</v>
      </c>
      <c r="I249" s="167" t="s">
        <v>118</v>
      </c>
      <c r="J249" s="167">
        <v>0</v>
      </c>
      <c r="K249" s="167">
        <v>30000000</v>
      </c>
      <c r="L249" s="167" t="s">
        <v>118</v>
      </c>
      <c r="M249" s="167">
        <v>0</v>
      </c>
      <c r="N249" s="167">
        <v>2443199679.6</v>
      </c>
      <c r="O249" s="167">
        <v>30000000</v>
      </c>
      <c r="P249" s="164" t="s">
        <v>1023</v>
      </c>
      <c r="Q249" s="164" t="s">
        <v>1024</v>
      </c>
      <c r="R249" s="164" t="s">
        <v>140</v>
      </c>
      <c r="S249" s="164" t="s">
        <v>152</v>
      </c>
      <c r="T249" s="164" t="s">
        <v>182</v>
      </c>
    </row>
    <row r="250" spans="1:20" ht="24" outlineLevel="2">
      <c r="A250" s="164" t="s">
        <v>658</v>
      </c>
      <c r="B250" s="164" t="s">
        <v>120</v>
      </c>
      <c r="C250" s="176">
        <v>39722</v>
      </c>
      <c r="D250" s="164" t="s">
        <v>656</v>
      </c>
      <c r="E250" s="166" t="s">
        <v>657</v>
      </c>
      <c r="F250" s="166" t="s">
        <v>359</v>
      </c>
      <c r="G250" s="164" t="s">
        <v>655</v>
      </c>
      <c r="H250" s="167">
        <v>150000000</v>
      </c>
      <c r="I250" s="167">
        <v>40001599.531</v>
      </c>
      <c r="J250" s="167">
        <v>0</v>
      </c>
      <c r="K250" s="167">
        <v>39996801.003</v>
      </c>
      <c r="L250" s="167">
        <v>2724108522.019</v>
      </c>
      <c r="M250" s="167">
        <v>0</v>
      </c>
      <c r="N250" s="167">
        <v>3257339046.48</v>
      </c>
      <c r="O250" s="167">
        <v>150000000</v>
      </c>
      <c r="P250" s="164" t="s">
        <v>1023</v>
      </c>
      <c r="Q250" s="164" t="s">
        <v>1024</v>
      </c>
      <c r="R250" s="164" t="s">
        <v>140</v>
      </c>
      <c r="S250" s="164" t="s">
        <v>152</v>
      </c>
      <c r="T250" s="164" t="s">
        <v>137</v>
      </c>
    </row>
    <row r="251" spans="1:20" ht="12.75" outlineLevel="1">
      <c r="A251" s="164"/>
      <c r="B251" s="164"/>
      <c r="C251" s="176"/>
      <c r="D251" s="164"/>
      <c r="E251" s="166"/>
      <c r="F251" s="166"/>
      <c r="G251" s="164"/>
      <c r="H251" s="167"/>
      <c r="I251" s="167"/>
      <c r="J251" s="167">
        <f>SUBTOTAL(9,J215:J250)</f>
        <v>208169067.755</v>
      </c>
      <c r="K251" s="167"/>
      <c r="L251" s="167"/>
      <c r="M251" s="167">
        <f>SUBTOTAL(9,M215:M250)</f>
        <v>16461612540.757998</v>
      </c>
      <c r="N251" s="167"/>
      <c r="O251" s="167"/>
      <c r="P251" s="164"/>
      <c r="Q251" s="164"/>
      <c r="R251" s="387" t="s">
        <v>1208</v>
      </c>
      <c r="S251" s="164"/>
      <c r="T251" s="164">
        <f>SUBTOTAL(9,T215:T250)</f>
        <v>0</v>
      </c>
    </row>
    <row r="252" spans="1:20" ht="24" outlineLevel="2">
      <c r="A252" s="164" t="s">
        <v>180</v>
      </c>
      <c r="B252" s="164" t="s">
        <v>120</v>
      </c>
      <c r="C252" s="165" t="s">
        <v>183</v>
      </c>
      <c r="D252" s="164" t="s">
        <v>184</v>
      </c>
      <c r="E252" s="166" t="s">
        <v>185</v>
      </c>
      <c r="F252" s="166" t="s">
        <v>186</v>
      </c>
      <c r="G252" s="164" t="s">
        <v>177</v>
      </c>
      <c r="H252" s="167">
        <v>17414868.05</v>
      </c>
      <c r="I252" s="167">
        <v>163488.48</v>
      </c>
      <c r="J252" s="167">
        <v>163488.48</v>
      </c>
      <c r="K252" s="167" t="s">
        <v>118</v>
      </c>
      <c r="L252" s="167">
        <v>11133563.829</v>
      </c>
      <c r="M252" s="167">
        <v>11122119.27</v>
      </c>
      <c r="N252" s="167" t="s">
        <v>118</v>
      </c>
      <c r="O252" s="169"/>
      <c r="P252" s="164" t="s">
        <v>1023</v>
      </c>
      <c r="Q252" s="164" t="s">
        <v>1024</v>
      </c>
      <c r="R252" s="164" t="s">
        <v>187</v>
      </c>
      <c r="S252" s="164" t="s">
        <v>1064</v>
      </c>
      <c r="T252" s="164" t="s">
        <v>182</v>
      </c>
    </row>
    <row r="253" spans="1:20" ht="24" outlineLevel="2">
      <c r="A253" s="164" t="s">
        <v>180</v>
      </c>
      <c r="B253" s="164" t="s">
        <v>120</v>
      </c>
      <c r="C253" s="165" t="s">
        <v>220</v>
      </c>
      <c r="D253" s="164" t="s">
        <v>221</v>
      </c>
      <c r="E253" s="166" t="s">
        <v>222</v>
      </c>
      <c r="F253" s="166" t="s">
        <v>223</v>
      </c>
      <c r="G253" s="164" t="s">
        <v>177</v>
      </c>
      <c r="H253" s="167">
        <v>1401743.93</v>
      </c>
      <c r="I253" s="167">
        <v>238515.54</v>
      </c>
      <c r="J253" s="167">
        <v>263209.67</v>
      </c>
      <c r="K253" s="167" t="s">
        <v>118</v>
      </c>
      <c r="L253" s="167">
        <v>16242905.851</v>
      </c>
      <c r="M253" s="167">
        <v>20974844.29</v>
      </c>
      <c r="N253" s="167" t="s">
        <v>118</v>
      </c>
      <c r="O253" s="169"/>
      <c r="P253" s="164" t="s">
        <v>1023</v>
      </c>
      <c r="Q253" s="164" t="s">
        <v>1024</v>
      </c>
      <c r="R253" s="164" t="s">
        <v>187</v>
      </c>
      <c r="S253" s="164" t="s">
        <v>387</v>
      </c>
      <c r="T253" s="164" t="s">
        <v>182</v>
      </c>
    </row>
    <row r="254" spans="1:20" ht="24" outlineLevel="2">
      <c r="A254" s="164" t="s">
        <v>180</v>
      </c>
      <c r="B254" s="164" t="s">
        <v>120</v>
      </c>
      <c r="C254" s="165" t="s">
        <v>226</v>
      </c>
      <c r="D254" s="164" t="s">
        <v>227</v>
      </c>
      <c r="E254" s="166" t="s">
        <v>228</v>
      </c>
      <c r="F254" s="166" t="s">
        <v>1168</v>
      </c>
      <c r="G254" s="164" t="s">
        <v>119</v>
      </c>
      <c r="H254" s="167">
        <v>6562000</v>
      </c>
      <c r="I254" s="167">
        <v>2989407.5</v>
      </c>
      <c r="J254" s="167">
        <v>2794000</v>
      </c>
      <c r="K254" s="167">
        <v>195407.5</v>
      </c>
      <c r="L254" s="167">
        <v>203578620.408</v>
      </c>
      <c r="M254" s="167">
        <v>219575355.45</v>
      </c>
      <c r="N254" s="167">
        <v>15913984.713</v>
      </c>
      <c r="O254" s="167">
        <v>195407.5</v>
      </c>
      <c r="P254" s="164" t="s">
        <v>1023</v>
      </c>
      <c r="Q254" s="164" t="s">
        <v>1024</v>
      </c>
      <c r="R254" s="164" t="s">
        <v>187</v>
      </c>
      <c r="S254" s="164" t="s">
        <v>225</v>
      </c>
      <c r="T254" s="164" t="s">
        <v>182</v>
      </c>
    </row>
    <row r="255" spans="1:20" ht="24" outlineLevel="2">
      <c r="A255" s="164" t="s">
        <v>180</v>
      </c>
      <c r="B255" s="164" t="s">
        <v>120</v>
      </c>
      <c r="C255" s="165" t="s">
        <v>233</v>
      </c>
      <c r="D255" s="164" t="s">
        <v>234</v>
      </c>
      <c r="E255" s="166" t="s">
        <v>231</v>
      </c>
      <c r="F255" s="166" t="s">
        <v>123</v>
      </c>
      <c r="G255" s="164" t="s">
        <v>177</v>
      </c>
      <c r="H255" s="167">
        <v>701000</v>
      </c>
      <c r="I255" s="167">
        <v>869984.903</v>
      </c>
      <c r="J255" s="167">
        <v>63195.64</v>
      </c>
      <c r="K255" s="167">
        <v>769906.085</v>
      </c>
      <c r="L255" s="167">
        <v>59245963.058</v>
      </c>
      <c r="M255" s="167">
        <v>4551935.11</v>
      </c>
      <c r="N255" s="167">
        <v>62701143.324</v>
      </c>
      <c r="O255" s="167">
        <v>496000</v>
      </c>
      <c r="P255" s="164" t="s">
        <v>1023</v>
      </c>
      <c r="Q255" s="164" t="s">
        <v>1024</v>
      </c>
      <c r="R255" s="164" t="s">
        <v>187</v>
      </c>
      <c r="S255" s="164" t="s">
        <v>261</v>
      </c>
      <c r="T255" s="164" t="s">
        <v>182</v>
      </c>
    </row>
    <row r="256" spans="1:20" ht="24" outlineLevel="2">
      <c r="A256" s="164" t="s">
        <v>180</v>
      </c>
      <c r="B256" s="164" t="s">
        <v>120</v>
      </c>
      <c r="C256" s="165" t="s">
        <v>317</v>
      </c>
      <c r="D256" s="164" t="s">
        <v>318</v>
      </c>
      <c r="E256" s="166" t="s">
        <v>298</v>
      </c>
      <c r="F256" s="166" t="s">
        <v>175</v>
      </c>
      <c r="G256" s="164" t="s">
        <v>177</v>
      </c>
      <c r="H256" s="167">
        <v>29181000</v>
      </c>
      <c r="I256" s="167">
        <v>38344381.329</v>
      </c>
      <c r="J256" s="167">
        <v>8530949.9</v>
      </c>
      <c r="K256" s="167">
        <v>27960254.033</v>
      </c>
      <c r="L256" s="167">
        <v>2611251979.277</v>
      </c>
      <c r="M256" s="167">
        <v>666925870.29</v>
      </c>
      <c r="N256" s="167">
        <v>2277082789.832</v>
      </c>
      <c r="O256" s="167">
        <v>18012958.04</v>
      </c>
      <c r="P256" s="164" t="s">
        <v>1023</v>
      </c>
      <c r="Q256" s="164" t="s">
        <v>1024</v>
      </c>
      <c r="R256" s="164" t="s">
        <v>187</v>
      </c>
      <c r="S256" s="164" t="s">
        <v>1097</v>
      </c>
      <c r="T256" s="164" t="s">
        <v>182</v>
      </c>
    </row>
    <row r="257" spans="1:20" ht="24" outlineLevel="2">
      <c r="A257" s="164" t="s">
        <v>422</v>
      </c>
      <c r="B257" s="164" t="s">
        <v>671</v>
      </c>
      <c r="C257" s="165" t="s">
        <v>805</v>
      </c>
      <c r="D257" s="165" t="s">
        <v>1250</v>
      </c>
      <c r="E257" s="166" t="s">
        <v>807</v>
      </c>
      <c r="F257" s="166" t="s">
        <v>135</v>
      </c>
      <c r="G257" s="165" t="s">
        <v>119</v>
      </c>
      <c r="H257" s="167">
        <v>1138350</v>
      </c>
      <c r="I257" s="167">
        <v>297618.36</v>
      </c>
      <c r="J257" s="167">
        <v>101280.06</v>
      </c>
      <c r="K257" s="167">
        <v>196338.3</v>
      </c>
      <c r="L257" s="167">
        <v>20267807.295</v>
      </c>
      <c r="M257" s="167">
        <v>7949234.968</v>
      </c>
      <c r="N257" s="167">
        <v>15989789.055</v>
      </c>
      <c r="O257" s="167">
        <v>196338.3</v>
      </c>
      <c r="P257" s="164" t="s">
        <v>1023</v>
      </c>
      <c r="Q257" s="164" t="s">
        <v>1024</v>
      </c>
      <c r="R257" s="164" t="s">
        <v>187</v>
      </c>
      <c r="S257" s="164" t="s">
        <v>1249</v>
      </c>
      <c r="T257" s="164" t="s">
        <v>182</v>
      </c>
    </row>
    <row r="258" spans="1:20" s="162" customFormat="1" ht="24" outlineLevel="2">
      <c r="A258" s="164" t="s">
        <v>422</v>
      </c>
      <c r="B258" s="164" t="s">
        <v>120</v>
      </c>
      <c r="C258" s="165" t="s">
        <v>457</v>
      </c>
      <c r="D258" s="164" t="s">
        <v>455</v>
      </c>
      <c r="E258" s="166" t="s">
        <v>345</v>
      </c>
      <c r="F258" s="166" t="s">
        <v>223</v>
      </c>
      <c r="G258" s="164" t="s">
        <v>177</v>
      </c>
      <c r="H258" s="167">
        <v>32500000</v>
      </c>
      <c r="I258" s="167">
        <v>52849550.177</v>
      </c>
      <c r="J258" s="167">
        <v>0</v>
      </c>
      <c r="K258" s="167">
        <v>50447475.315</v>
      </c>
      <c r="L258" s="167">
        <v>3599053830.641</v>
      </c>
      <c r="M258" s="167">
        <v>0</v>
      </c>
      <c r="N258" s="167">
        <v>4108441850.872</v>
      </c>
      <c r="O258" s="167">
        <v>32500000</v>
      </c>
      <c r="P258" s="164" t="s">
        <v>1023</v>
      </c>
      <c r="Q258" s="164" t="s">
        <v>1024</v>
      </c>
      <c r="R258" s="164" t="s">
        <v>187</v>
      </c>
      <c r="S258" s="164" t="s">
        <v>1244</v>
      </c>
      <c r="T258" s="164" t="s">
        <v>182</v>
      </c>
    </row>
    <row r="259" spans="1:20" ht="24" outlineLevel="2">
      <c r="A259" s="164" t="s">
        <v>422</v>
      </c>
      <c r="B259" s="164" t="s">
        <v>120</v>
      </c>
      <c r="C259" s="165" t="s">
        <v>458</v>
      </c>
      <c r="D259" s="164" t="s">
        <v>455</v>
      </c>
      <c r="E259" s="166" t="s">
        <v>345</v>
      </c>
      <c r="F259" s="166" t="s">
        <v>223</v>
      </c>
      <c r="G259" s="164" t="s">
        <v>177</v>
      </c>
      <c r="H259" s="167">
        <v>16600000</v>
      </c>
      <c r="I259" s="167">
        <v>12128215.838</v>
      </c>
      <c r="J259" s="167">
        <v>9958105</v>
      </c>
      <c r="K259" s="167">
        <v>1534634.489</v>
      </c>
      <c r="L259" s="167">
        <v>825931375.481</v>
      </c>
      <c r="M259" s="167">
        <v>806400372.23</v>
      </c>
      <c r="N259" s="167">
        <v>124980616.403</v>
      </c>
      <c r="O259" s="167">
        <v>988664.36</v>
      </c>
      <c r="P259" s="164" t="s">
        <v>1023</v>
      </c>
      <c r="Q259" s="164" t="s">
        <v>1024</v>
      </c>
      <c r="R259" s="164" t="s">
        <v>187</v>
      </c>
      <c r="S259" s="164" t="s">
        <v>1244</v>
      </c>
      <c r="T259" s="164" t="s">
        <v>182</v>
      </c>
    </row>
    <row r="260" spans="1:20" ht="24" outlineLevel="2">
      <c r="A260" s="164" t="s">
        <v>422</v>
      </c>
      <c r="B260" s="164" t="s">
        <v>120</v>
      </c>
      <c r="C260" s="165" t="s">
        <v>459</v>
      </c>
      <c r="D260" s="164" t="s">
        <v>460</v>
      </c>
      <c r="E260" s="166" t="s">
        <v>461</v>
      </c>
      <c r="F260" s="166" t="s">
        <v>123</v>
      </c>
      <c r="G260" s="164" t="s">
        <v>177</v>
      </c>
      <c r="H260" s="167">
        <v>168100000</v>
      </c>
      <c r="I260" s="167">
        <v>31155934.533</v>
      </c>
      <c r="J260" s="167">
        <v>25874898.99</v>
      </c>
      <c r="K260" s="167">
        <v>2863424.512</v>
      </c>
      <c r="L260" s="167">
        <v>2121718825.458</v>
      </c>
      <c r="M260" s="167">
        <v>2029247445.34</v>
      </c>
      <c r="N260" s="167">
        <v>233197261.714</v>
      </c>
      <c r="O260" s="167">
        <v>1844716.63</v>
      </c>
      <c r="P260" s="164" t="s">
        <v>1023</v>
      </c>
      <c r="Q260" s="164" t="s">
        <v>1024</v>
      </c>
      <c r="R260" s="164" t="s">
        <v>187</v>
      </c>
      <c r="S260" s="164" t="s">
        <v>1244</v>
      </c>
      <c r="T260" s="164" t="s">
        <v>182</v>
      </c>
    </row>
    <row r="261" spans="1:20" ht="24" outlineLevel="2">
      <c r="A261" s="164" t="s">
        <v>555</v>
      </c>
      <c r="B261" s="164" t="s">
        <v>120</v>
      </c>
      <c r="C261" s="165">
        <v>16719960001</v>
      </c>
      <c r="D261" s="164" t="s">
        <v>556</v>
      </c>
      <c r="E261" s="166" t="s">
        <v>557</v>
      </c>
      <c r="F261" s="166" t="s">
        <v>156</v>
      </c>
      <c r="G261" s="164" t="s">
        <v>177</v>
      </c>
      <c r="H261" s="167">
        <v>11350000</v>
      </c>
      <c r="I261" s="167">
        <v>1996685.91</v>
      </c>
      <c r="J261" s="167">
        <v>0</v>
      </c>
      <c r="K261" s="167">
        <v>1905934.163</v>
      </c>
      <c r="L261" s="167">
        <v>135974290.232</v>
      </c>
      <c r="M261" s="167">
        <v>0</v>
      </c>
      <c r="N261" s="167">
        <v>155219257.872</v>
      </c>
      <c r="O261" s="167">
        <v>1227868.39</v>
      </c>
      <c r="P261" s="164" t="s">
        <v>1023</v>
      </c>
      <c r="Q261" s="164" t="s">
        <v>1024</v>
      </c>
      <c r="R261" s="164" t="s">
        <v>187</v>
      </c>
      <c r="S261" s="164" t="s">
        <v>1064</v>
      </c>
      <c r="T261" s="164" t="s">
        <v>182</v>
      </c>
    </row>
    <row r="262" spans="1:20" ht="24" outlineLevel="2">
      <c r="A262" s="164" t="s">
        <v>555</v>
      </c>
      <c r="B262" s="164" t="s">
        <v>120</v>
      </c>
      <c r="C262" s="165" t="s">
        <v>558</v>
      </c>
      <c r="D262" s="164" t="s">
        <v>559</v>
      </c>
      <c r="E262" s="166" t="s">
        <v>560</v>
      </c>
      <c r="F262" s="166" t="s">
        <v>123</v>
      </c>
      <c r="G262" s="164" t="s">
        <v>177</v>
      </c>
      <c r="H262" s="167">
        <v>10750000</v>
      </c>
      <c r="I262" s="167">
        <v>3274000.087</v>
      </c>
      <c r="J262" s="167">
        <v>537429.22</v>
      </c>
      <c r="K262" s="167">
        <v>2580429.838</v>
      </c>
      <c r="L262" s="167">
        <v>222959372.66</v>
      </c>
      <c r="M262" s="167">
        <v>41754152.04</v>
      </c>
      <c r="N262" s="167">
        <v>210150178.443</v>
      </c>
      <c r="O262" s="167">
        <v>1662401.72</v>
      </c>
      <c r="P262" s="164" t="s">
        <v>1023</v>
      </c>
      <c r="Q262" s="164" t="s">
        <v>1024</v>
      </c>
      <c r="R262" s="164" t="s">
        <v>187</v>
      </c>
      <c r="S262" s="164" t="s">
        <v>278</v>
      </c>
      <c r="T262" s="164" t="s">
        <v>182</v>
      </c>
    </row>
    <row r="263" spans="1:20" ht="24" outlineLevel="2">
      <c r="A263" s="164" t="s">
        <v>555</v>
      </c>
      <c r="B263" s="164" t="s">
        <v>120</v>
      </c>
      <c r="C263" s="165" t="s">
        <v>564</v>
      </c>
      <c r="D263" s="164" t="s">
        <v>565</v>
      </c>
      <c r="E263" s="166" t="s">
        <v>566</v>
      </c>
      <c r="F263" s="166" t="s">
        <v>567</v>
      </c>
      <c r="G263" s="164" t="s">
        <v>177</v>
      </c>
      <c r="H263" s="167">
        <v>13400000</v>
      </c>
      <c r="I263" s="167">
        <v>16340962.434</v>
      </c>
      <c r="J263" s="167">
        <v>0</v>
      </c>
      <c r="K263" s="167">
        <v>15598246.272</v>
      </c>
      <c r="L263" s="167">
        <v>1112819375.909</v>
      </c>
      <c r="M263" s="167">
        <v>0</v>
      </c>
      <c r="N263" s="167">
        <v>1270321009.795</v>
      </c>
      <c r="O263" s="167">
        <v>10048927.14</v>
      </c>
      <c r="P263" s="164" t="s">
        <v>1023</v>
      </c>
      <c r="Q263" s="164" t="s">
        <v>1024</v>
      </c>
      <c r="R263" s="164" t="s">
        <v>187</v>
      </c>
      <c r="S263" s="164" t="s">
        <v>1097</v>
      </c>
      <c r="T263" s="164" t="s">
        <v>182</v>
      </c>
    </row>
    <row r="264" spans="1:20" ht="24" outlineLevel="2">
      <c r="A264" s="164" t="s">
        <v>555</v>
      </c>
      <c r="B264" s="164" t="s">
        <v>120</v>
      </c>
      <c r="C264" s="165" t="s">
        <v>579</v>
      </c>
      <c r="D264" s="164" t="s">
        <v>580</v>
      </c>
      <c r="E264" s="166" t="s">
        <v>581</v>
      </c>
      <c r="F264" s="166" t="s">
        <v>359</v>
      </c>
      <c r="G264" s="164" t="s">
        <v>177</v>
      </c>
      <c r="H264" s="167">
        <v>22850000</v>
      </c>
      <c r="I264" s="167">
        <v>37157299.125</v>
      </c>
      <c r="J264" s="167">
        <v>1696662.5</v>
      </c>
      <c r="K264" s="167">
        <v>33800948.745</v>
      </c>
      <c r="L264" s="167">
        <v>2530411693.235</v>
      </c>
      <c r="M264" s="167">
        <v>133259279.04</v>
      </c>
      <c r="N264" s="167">
        <v>2752748904.775</v>
      </c>
      <c r="O264" s="167">
        <v>21775734.61</v>
      </c>
      <c r="P264" s="164" t="s">
        <v>1023</v>
      </c>
      <c r="Q264" s="164" t="s">
        <v>1024</v>
      </c>
      <c r="R264" s="164" t="s">
        <v>187</v>
      </c>
      <c r="S264" s="164" t="s">
        <v>1244</v>
      </c>
      <c r="T264" s="164" t="s">
        <v>182</v>
      </c>
    </row>
    <row r="265" spans="1:20" ht="24" outlineLevel="2">
      <c r="A265" s="164" t="s">
        <v>669</v>
      </c>
      <c r="B265" s="164" t="s">
        <v>671</v>
      </c>
      <c r="C265" s="165" t="s">
        <v>891</v>
      </c>
      <c r="D265" s="165" t="s">
        <v>892</v>
      </c>
      <c r="E265" s="166" t="s">
        <v>893</v>
      </c>
      <c r="F265" s="166" t="s">
        <v>254</v>
      </c>
      <c r="G265" s="165" t="s">
        <v>194</v>
      </c>
      <c r="H265" s="167">
        <v>10000000</v>
      </c>
      <c r="I265" s="167">
        <v>19633883.002</v>
      </c>
      <c r="J265" s="167" t="s">
        <v>118</v>
      </c>
      <c r="K265" s="167">
        <v>16404795.095</v>
      </c>
      <c r="L265" s="167">
        <v>1337067233.123</v>
      </c>
      <c r="M265" s="167" t="s">
        <v>118</v>
      </c>
      <c r="N265" s="167">
        <v>1336006337.328</v>
      </c>
      <c r="O265" s="167">
        <v>9899104</v>
      </c>
      <c r="P265" s="164" t="s">
        <v>1023</v>
      </c>
      <c r="Q265" s="164" t="s">
        <v>1024</v>
      </c>
      <c r="R265" s="164" t="s">
        <v>187</v>
      </c>
      <c r="S265" s="164" t="s">
        <v>762</v>
      </c>
      <c r="T265" s="164" t="s">
        <v>137</v>
      </c>
    </row>
    <row r="266" spans="1:20" ht="24" outlineLevel="2">
      <c r="A266" s="164" t="s">
        <v>903</v>
      </c>
      <c r="B266" s="164" t="s">
        <v>671</v>
      </c>
      <c r="C266" s="165">
        <v>11010</v>
      </c>
      <c r="D266" s="165" t="s">
        <v>904</v>
      </c>
      <c r="E266" s="166" t="s">
        <v>905</v>
      </c>
      <c r="F266" s="166" t="s">
        <v>156</v>
      </c>
      <c r="G266" s="165" t="s">
        <v>119</v>
      </c>
      <c r="H266" s="167">
        <v>1865189</v>
      </c>
      <c r="I266" s="167">
        <v>22955</v>
      </c>
      <c r="J266" s="167">
        <v>22955</v>
      </c>
      <c r="K266" s="167" t="s">
        <v>118</v>
      </c>
      <c r="L266" s="167">
        <v>1563235.267</v>
      </c>
      <c r="M266" s="167">
        <v>1819183.25</v>
      </c>
      <c r="N266" s="167" t="s">
        <v>118</v>
      </c>
      <c r="O266" s="169"/>
      <c r="P266" s="164" t="s">
        <v>1023</v>
      </c>
      <c r="Q266" s="164" t="s">
        <v>1024</v>
      </c>
      <c r="R266" s="164" t="s">
        <v>187</v>
      </c>
      <c r="S266" s="164" t="s">
        <v>1064</v>
      </c>
      <c r="T266" s="164" t="s">
        <v>182</v>
      </c>
    </row>
    <row r="267" spans="1:20" ht="24" outlineLevel="2">
      <c r="A267" s="164" t="s">
        <v>903</v>
      </c>
      <c r="B267" s="164" t="s">
        <v>671</v>
      </c>
      <c r="C267" s="165">
        <v>11106</v>
      </c>
      <c r="D267" s="165" t="s">
        <v>906</v>
      </c>
      <c r="E267" s="166" t="s">
        <v>907</v>
      </c>
      <c r="F267" s="166" t="s">
        <v>156</v>
      </c>
      <c r="G267" s="165" t="s">
        <v>119</v>
      </c>
      <c r="H267" s="167">
        <v>5679853.82</v>
      </c>
      <c r="I267" s="167">
        <v>674487</v>
      </c>
      <c r="J267" s="167">
        <v>674487</v>
      </c>
      <c r="K267" s="167" t="s">
        <v>118</v>
      </c>
      <c r="L267" s="167">
        <v>45932557.854</v>
      </c>
      <c r="M267" s="167">
        <v>53453080.053</v>
      </c>
      <c r="N267" s="167" t="s">
        <v>118</v>
      </c>
      <c r="O267" s="167">
        <v>9989929</v>
      </c>
      <c r="P267" s="164" t="s">
        <v>1023</v>
      </c>
      <c r="Q267" s="164" t="s">
        <v>1024</v>
      </c>
      <c r="R267" s="164" t="s">
        <v>187</v>
      </c>
      <c r="S267" s="164" t="s">
        <v>261</v>
      </c>
      <c r="T267" s="164" t="s">
        <v>182</v>
      </c>
    </row>
    <row r="268" spans="1:20" ht="24" outlineLevel="2">
      <c r="A268" s="164" t="s">
        <v>903</v>
      </c>
      <c r="B268" s="164" t="s">
        <v>671</v>
      </c>
      <c r="C268" s="165">
        <v>11151</v>
      </c>
      <c r="D268" s="165" t="s">
        <v>913</v>
      </c>
      <c r="E268" s="166" t="s">
        <v>914</v>
      </c>
      <c r="F268" s="166" t="s">
        <v>156</v>
      </c>
      <c r="G268" s="165" t="s">
        <v>119</v>
      </c>
      <c r="H268" s="167">
        <v>6033471</v>
      </c>
      <c r="I268" s="167">
        <v>43000</v>
      </c>
      <c r="J268" s="167">
        <v>43000</v>
      </c>
      <c r="K268" s="167" t="s">
        <v>118</v>
      </c>
      <c r="L268" s="167">
        <v>2928299.564</v>
      </c>
      <c r="M268" s="167">
        <v>3407749.063</v>
      </c>
      <c r="N268" s="167" t="s">
        <v>118</v>
      </c>
      <c r="O268" s="169"/>
      <c r="P268" s="164" t="s">
        <v>1023</v>
      </c>
      <c r="Q268" s="164" t="s">
        <v>1024</v>
      </c>
      <c r="R268" s="164" t="s">
        <v>187</v>
      </c>
      <c r="S268" s="164" t="s">
        <v>1064</v>
      </c>
      <c r="T268" s="164" t="s">
        <v>182</v>
      </c>
    </row>
    <row r="269" spans="1:20" ht="24" outlineLevel="2">
      <c r="A269" s="164" t="s">
        <v>903</v>
      </c>
      <c r="B269" s="164" t="s">
        <v>671</v>
      </c>
      <c r="C269" s="165" t="s">
        <v>920</v>
      </c>
      <c r="D269" s="165" t="s">
        <v>921</v>
      </c>
      <c r="E269" s="166" t="s">
        <v>922</v>
      </c>
      <c r="F269" s="166" t="s">
        <v>156</v>
      </c>
      <c r="G269" s="165" t="s">
        <v>119</v>
      </c>
      <c r="H269" s="167">
        <v>16745984</v>
      </c>
      <c r="I269" s="167">
        <v>12608612</v>
      </c>
      <c r="J269" s="167">
        <v>149392</v>
      </c>
      <c r="K269" s="167">
        <v>12459220</v>
      </c>
      <c r="L269" s="167">
        <v>858646349.223</v>
      </c>
      <c r="M269" s="167">
        <v>11839312.745</v>
      </c>
      <c r="N269" s="167">
        <v>1014678743.736</v>
      </c>
      <c r="O269" s="167">
        <v>12459220</v>
      </c>
      <c r="P269" s="164" t="s">
        <v>1023</v>
      </c>
      <c r="Q269" s="164" t="s">
        <v>1024</v>
      </c>
      <c r="R269" s="164" t="s">
        <v>187</v>
      </c>
      <c r="S269" s="164" t="s">
        <v>740</v>
      </c>
      <c r="T269" s="164" t="s">
        <v>182</v>
      </c>
    </row>
    <row r="270" spans="1:20" ht="24" outlineLevel="2">
      <c r="A270" s="164" t="s">
        <v>948</v>
      </c>
      <c r="B270" s="164" t="s">
        <v>671</v>
      </c>
      <c r="C270" s="165" t="s">
        <v>985</v>
      </c>
      <c r="D270" s="165" t="s">
        <v>986</v>
      </c>
      <c r="E270" s="166" t="s">
        <v>987</v>
      </c>
      <c r="F270" s="166" t="s">
        <v>984</v>
      </c>
      <c r="G270" s="165" t="s">
        <v>119</v>
      </c>
      <c r="H270" s="167">
        <v>20022000</v>
      </c>
      <c r="I270" s="167" t="s">
        <v>118</v>
      </c>
      <c r="J270" s="167">
        <v>20022000</v>
      </c>
      <c r="K270" s="167" t="s">
        <v>118</v>
      </c>
      <c r="L270" s="167" t="s">
        <v>118</v>
      </c>
      <c r="M270" s="167">
        <v>1583440229.996</v>
      </c>
      <c r="N270" s="167" t="s">
        <v>118</v>
      </c>
      <c r="O270" s="169"/>
      <c r="P270" s="164" t="s">
        <v>1023</v>
      </c>
      <c r="Q270" s="164" t="s">
        <v>1024</v>
      </c>
      <c r="R270" s="164" t="s">
        <v>187</v>
      </c>
      <c r="S270" s="164" t="s">
        <v>988</v>
      </c>
      <c r="T270" s="164" t="s">
        <v>137</v>
      </c>
    </row>
    <row r="271" spans="1:20" ht="24" outlineLevel="1">
      <c r="A271" s="164"/>
      <c r="B271" s="164"/>
      <c r="C271" s="165"/>
      <c r="D271" s="165"/>
      <c r="E271" s="166"/>
      <c r="F271" s="166"/>
      <c r="G271" s="165"/>
      <c r="H271" s="167"/>
      <c r="I271" s="167"/>
      <c r="J271" s="167">
        <f>SUBTOTAL(9,J252:J270)</f>
        <v>70895053.46</v>
      </c>
      <c r="K271" s="167"/>
      <c r="L271" s="167"/>
      <c r="M271" s="167">
        <f>SUBTOTAL(9,M252:M270)</f>
        <v>5595720163.135</v>
      </c>
      <c r="N271" s="167"/>
      <c r="O271" s="169"/>
      <c r="P271" s="164"/>
      <c r="Q271" s="164"/>
      <c r="R271" s="387" t="s">
        <v>1209</v>
      </c>
      <c r="S271" s="164"/>
      <c r="T271" s="164">
        <f>SUBTOTAL(9,T252:T270)</f>
        <v>0</v>
      </c>
    </row>
    <row r="272" spans="1:20" ht="12.75" outlineLevel="2">
      <c r="A272" s="164" t="s">
        <v>180</v>
      </c>
      <c r="B272" s="164" t="s">
        <v>120</v>
      </c>
      <c r="C272" s="165" t="s">
        <v>343</v>
      </c>
      <c r="D272" s="164" t="s">
        <v>344</v>
      </c>
      <c r="E272" s="166" t="s">
        <v>345</v>
      </c>
      <c r="F272" s="166" t="s">
        <v>346</v>
      </c>
      <c r="G272" s="164" t="s">
        <v>177</v>
      </c>
      <c r="H272" s="167">
        <v>24237000</v>
      </c>
      <c r="I272" s="167">
        <v>39412755.312</v>
      </c>
      <c r="J272" s="167">
        <v>2007593.6</v>
      </c>
      <c r="K272" s="167">
        <v>35583320.742</v>
      </c>
      <c r="L272" s="167">
        <v>2684008236.715</v>
      </c>
      <c r="M272" s="167">
        <v>161945956.08</v>
      </c>
      <c r="N272" s="167">
        <v>2897905261.212</v>
      </c>
      <c r="O272" s="167">
        <v>22924000</v>
      </c>
      <c r="P272" s="164" t="s">
        <v>1023</v>
      </c>
      <c r="Q272" s="164" t="s">
        <v>1024</v>
      </c>
      <c r="R272" s="164" t="s">
        <v>347</v>
      </c>
      <c r="S272" s="164" t="s">
        <v>387</v>
      </c>
      <c r="T272" s="164" t="s">
        <v>182</v>
      </c>
    </row>
    <row r="273" spans="1:20" ht="12.75" outlineLevel="2">
      <c r="A273" s="164" t="s">
        <v>689</v>
      </c>
      <c r="B273" s="164" t="s">
        <v>671</v>
      </c>
      <c r="C273" s="165">
        <v>10022</v>
      </c>
      <c r="D273" s="165" t="s">
        <v>696</v>
      </c>
      <c r="E273" s="166" t="s">
        <v>695</v>
      </c>
      <c r="F273" s="166" t="s">
        <v>123</v>
      </c>
      <c r="G273" s="165" t="s">
        <v>690</v>
      </c>
      <c r="H273" s="167">
        <v>16500000</v>
      </c>
      <c r="I273" s="167">
        <v>4342953.104</v>
      </c>
      <c r="J273" s="167">
        <v>543942.708</v>
      </c>
      <c r="K273" s="167">
        <v>3275518.088</v>
      </c>
      <c r="L273" s="167">
        <v>295755062.315</v>
      </c>
      <c r="M273" s="167">
        <v>43016404.138</v>
      </c>
      <c r="N273" s="167">
        <v>266758158.075</v>
      </c>
      <c r="O273" s="167">
        <v>3778473.89</v>
      </c>
      <c r="P273" s="164" t="s">
        <v>1023</v>
      </c>
      <c r="Q273" s="164" t="s">
        <v>1024</v>
      </c>
      <c r="R273" s="164" t="s">
        <v>347</v>
      </c>
      <c r="S273" s="164" t="s">
        <v>697</v>
      </c>
      <c r="T273" s="164" t="s">
        <v>137</v>
      </c>
    </row>
    <row r="274" spans="1:20" ht="12.75" outlineLevel="2">
      <c r="A274" s="164" t="s">
        <v>422</v>
      </c>
      <c r="B274" s="164" t="s">
        <v>671</v>
      </c>
      <c r="C274" s="165" t="s">
        <v>816</v>
      </c>
      <c r="D274" s="165" t="s">
        <v>817</v>
      </c>
      <c r="E274" s="166" t="s">
        <v>818</v>
      </c>
      <c r="F274" s="166" t="s">
        <v>123</v>
      </c>
      <c r="G274" s="165" t="s">
        <v>119</v>
      </c>
      <c r="H274" s="167">
        <v>990000</v>
      </c>
      <c r="I274" s="167">
        <v>238600</v>
      </c>
      <c r="J274" s="167">
        <v>155200</v>
      </c>
      <c r="K274" s="167">
        <v>83400</v>
      </c>
      <c r="L274" s="167">
        <v>16248657.578</v>
      </c>
      <c r="M274" s="167">
        <v>12254886.88</v>
      </c>
      <c r="N274" s="167">
        <v>6792095.109</v>
      </c>
      <c r="O274" s="167">
        <v>83400</v>
      </c>
      <c r="P274" s="164" t="s">
        <v>1023</v>
      </c>
      <c r="Q274" s="164" t="s">
        <v>1024</v>
      </c>
      <c r="R274" s="164" t="s">
        <v>347</v>
      </c>
      <c r="S274" s="164" t="s">
        <v>347</v>
      </c>
      <c r="T274" s="164" t="s">
        <v>182</v>
      </c>
    </row>
    <row r="275" spans="1:20" ht="12.75" outlineLevel="2">
      <c r="A275" s="164" t="s">
        <v>422</v>
      </c>
      <c r="B275" s="164" t="s">
        <v>120</v>
      </c>
      <c r="C275" s="165" t="s">
        <v>443</v>
      </c>
      <c r="D275" s="164" t="s">
        <v>444</v>
      </c>
      <c r="E275" s="166" t="s">
        <v>445</v>
      </c>
      <c r="F275" s="166" t="s">
        <v>446</v>
      </c>
      <c r="G275" s="164" t="s">
        <v>177</v>
      </c>
      <c r="H275" s="167">
        <v>16100000</v>
      </c>
      <c r="I275" s="167">
        <v>6739291.787</v>
      </c>
      <c r="J275" s="167">
        <v>4929986</v>
      </c>
      <c r="K275" s="167">
        <v>1412462.935</v>
      </c>
      <c r="L275" s="167">
        <v>458945702.274</v>
      </c>
      <c r="M275" s="167">
        <v>384354173.24</v>
      </c>
      <c r="N275" s="167">
        <v>115030966.379</v>
      </c>
      <c r="O275" s="167">
        <v>909957.24</v>
      </c>
      <c r="P275" s="164" t="s">
        <v>1023</v>
      </c>
      <c r="Q275" s="164" t="s">
        <v>1024</v>
      </c>
      <c r="R275" s="164" t="s">
        <v>347</v>
      </c>
      <c r="S275" s="164" t="s">
        <v>278</v>
      </c>
      <c r="T275" s="164" t="s">
        <v>182</v>
      </c>
    </row>
    <row r="276" spans="1:20" ht="12.75" outlineLevel="2">
      <c r="A276" s="164" t="s">
        <v>422</v>
      </c>
      <c r="B276" s="164" t="s">
        <v>120</v>
      </c>
      <c r="C276" s="165" t="s">
        <v>470</v>
      </c>
      <c r="D276" s="164" t="s">
        <v>471</v>
      </c>
      <c r="E276" s="166" t="s">
        <v>472</v>
      </c>
      <c r="F276" s="166" t="s">
        <v>123</v>
      </c>
      <c r="G276" s="164" t="s">
        <v>177</v>
      </c>
      <c r="H276" s="167">
        <v>25300000</v>
      </c>
      <c r="I276" s="167">
        <v>8556850.765</v>
      </c>
      <c r="J276" s="167">
        <v>6674066.01</v>
      </c>
      <c r="K276" s="167">
        <v>1457086.832</v>
      </c>
      <c r="L276" s="167">
        <v>582721450.26</v>
      </c>
      <c r="M276" s="167">
        <v>512607515.74</v>
      </c>
      <c r="N276" s="167">
        <v>118665136.023</v>
      </c>
      <c r="O276" s="167">
        <v>938705.49</v>
      </c>
      <c r="P276" s="164" t="s">
        <v>1023</v>
      </c>
      <c r="Q276" s="164" t="s">
        <v>1024</v>
      </c>
      <c r="R276" s="164" t="s">
        <v>347</v>
      </c>
      <c r="S276" s="164" t="s">
        <v>1064</v>
      </c>
      <c r="T276" s="164" t="s">
        <v>182</v>
      </c>
    </row>
    <row r="277" spans="1:20" ht="12.75" outlineLevel="2">
      <c r="A277" s="164" t="s">
        <v>555</v>
      </c>
      <c r="B277" s="164" t="s">
        <v>120</v>
      </c>
      <c r="C277" s="165" t="s">
        <v>571</v>
      </c>
      <c r="D277" s="164" t="s">
        <v>572</v>
      </c>
      <c r="E277" s="166" t="s">
        <v>573</v>
      </c>
      <c r="F277" s="166" t="s">
        <v>494</v>
      </c>
      <c r="G277" s="164" t="s">
        <v>177</v>
      </c>
      <c r="H277" s="167">
        <v>15250000</v>
      </c>
      <c r="I277" s="167">
        <v>17739161.907</v>
      </c>
      <c r="J277" s="167">
        <v>2485510.9</v>
      </c>
      <c r="K277" s="167">
        <v>14440673.691</v>
      </c>
      <c r="L277" s="167">
        <v>1208036745.811</v>
      </c>
      <c r="M277" s="167">
        <v>201326366.35</v>
      </c>
      <c r="N277" s="167">
        <v>1176048311.203</v>
      </c>
      <c r="O277" s="167">
        <v>9303179.04</v>
      </c>
      <c r="P277" s="164" t="s">
        <v>1023</v>
      </c>
      <c r="Q277" s="164" t="s">
        <v>1024</v>
      </c>
      <c r="R277" s="164" t="s">
        <v>347</v>
      </c>
      <c r="S277" s="164" t="s">
        <v>278</v>
      </c>
      <c r="T277" s="164" t="s">
        <v>182</v>
      </c>
    </row>
    <row r="278" spans="1:20" ht="12.75" outlineLevel="2">
      <c r="A278" s="164" t="s">
        <v>927</v>
      </c>
      <c r="B278" s="164" t="s">
        <v>671</v>
      </c>
      <c r="C278" s="165">
        <v>11800</v>
      </c>
      <c r="D278" s="165" t="s">
        <v>1173</v>
      </c>
      <c r="E278" s="166" t="s">
        <v>1174</v>
      </c>
      <c r="F278" s="166" t="s">
        <v>779</v>
      </c>
      <c r="G278" s="165" t="s">
        <v>119</v>
      </c>
      <c r="H278" s="167">
        <v>2118069</v>
      </c>
      <c r="I278" s="167">
        <v>425090456.251</v>
      </c>
      <c r="J278" s="167" t="s">
        <v>118</v>
      </c>
      <c r="K278" s="167">
        <v>425090456.251</v>
      </c>
      <c r="L278" s="167">
        <v>28948655756.025</v>
      </c>
      <c r="M278" s="167" t="s">
        <v>118</v>
      </c>
      <c r="N278" s="167">
        <v>34619362217.115</v>
      </c>
      <c r="O278" s="167">
        <v>425090456.251</v>
      </c>
      <c r="P278" s="164" t="s">
        <v>1022</v>
      </c>
      <c r="Q278" s="164" t="s">
        <v>1175</v>
      </c>
      <c r="R278" s="164" t="s">
        <v>347</v>
      </c>
      <c r="S278" s="164" t="s">
        <v>1097</v>
      </c>
      <c r="T278" s="164" t="s">
        <v>182</v>
      </c>
    </row>
    <row r="279" spans="1:20" ht="12.75" outlineLevel="1">
      <c r="A279" s="164"/>
      <c r="B279" s="164"/>
      <c r="C279" s="165"/>
      <c r="D279" s="165"/>
      <c r="E279" s="166"/>
      <c r="F279" s="166"/>
      <c r="G279" s="165"/>
      <c r="H279" s="167"/>
      <c r="I279" s="167"/>
      <c r="J279" s="167">
        <f>SUBTOTAL(9,J272:J278)</f>
        <v>16796299.218</v>
      </c>
      <c r="K279" s="167"/>
      <c r="L279" s="167"/>
      <c r="M279" s="167">
        <f>SUBTOTAL(9,M272:M278)</f>
        <v>1315505302.428</v>
      </c>
      <c r="N279" s="167"/>
      <c r="O279" s="167"/>
      <c r="P279" s="164"/>
      <c r="Q279" s="164"/>
      <c r="R279" s="387" t="s">
        <v>1210</v>
      </c>
      <c r="S279" s="164"/>
      <c r="T279" s="164">
        <f>SUBTOTAL(9,T272:T278)</f>
        <v>0</v>
      </c>
    </row>
    <row r="280" spans="1:20" ht="12.75" outlineLevel="2">
      <c r="A280" s="294" t="s">
        <v>180</v>
      </c>
      <c r="B280" s="294" t="s">
        <v>120</v>
      </c>
      <c r="C280" s="295" t="s">
        <v>198</v>
      </c>
      <c r="D280" s="294" t="s">
        <v>200</v>
      </c>
      <c r="E280" s="296" t="s">
        <v>201</v>
      </c>
      <c r="F280" s="296" t="s">
        <v>123</v>
      </c>
      <c r="G280" s="294" t="s">
        <v>199</v>
      </c>
      <c r="H280" s="297">
        <v>9118900000</v>
      </c>
      <c r="I280" s="297">
        <v>40316251.367</v>
      </c>
      <c r="J280" s="297">
        <v>18592824.53</v>
      </c>
      <c r="K280" s="167">
        <v>26144521.254</v>
      </c>
      <c r="L280" s="167">
        <v>2745536308.902</v>
      </c>
      <c r="M280" s="167">
        <v>1455435079.22</v>
      </c>
      <c r="N280" s="167">
        <v>2129209531.731</v>
      </c>
      <c r="O280" s="167">
        <v>2509089702.95</v>
      </c>
      <c r="P280" s="164" t="s">
        <v>1023</v>
      </c>
      <c r="Q280" s="164" t="s">
        <v>1024</v>
      </c>
      <c r="R280" s="164" t="s">
        <v>124</v>
      </c>
      <c r="S280" s="164" t="s">
        <v>387</v>
      </c>
      <c r="T280" s="164" t="s">
        <v>182</v>
      </c>
    </row>
    <row r="281" spans="1:20" ht="12.75" outlineLevel="2">
      <c r="A281" s="294" t="s">
        <v>180</v>
      </c>
      <c r="B281" s="294" t="s">
        <v>120</v>
      </c>
      <c r="C281" s="295" t="s">
        <v>202</v>
      </c>
      <c r="D281" s="294" t="s">
        <v>203</v>
      </c>
      <c r="E281" s="296" t="s">
        <v>201</v>
      </c>
      <c r="F281" s="296" t="s">
        <v>123</v>
      </c>
      <c r="G281" s="294" t="s">
        <v>177</v>
      </c>
      <c r="H281" s="297">
        <v>59279000</v>
      </c>
      <c r="I281" s="297">
        <v>54219010.879</v>
      </c>
      <c r="J281" s="297">
        <v>19391471.63</v>
      </c>
      <c r="K281" s="167">
        <v>32577210.73</v>
      </c>
      <c r="L281" s="167">
        <v>3692314090.596</v>
      </c>
      <c r="M281" s="167">
        <v>1518927710.81</v>
      </c>
      <c r="N281" s="167">
        <v>2653087693.944</v>
      </c>
      <c r="O281" s="167">
        <v>20987360.46</v>
      </c>
      <c r="P281" s="164" t="s">
        <v>1023</v>
      </c>
      <c r="Q281" s="164" t="s">
        <v>1024</v>
      </c>
      <c r="R281" s="164" t="s">
        <v>124</v>
      </c>
      <c r="S281" s="164" t="s">
        <v>387</v>
      </c>
      <c r="T281" s="164" t="s">
        <v>182</v>
      </c>
    </row>
    <row r="282" spans="1:20" ht="12.75" outlineLevel="2">
      <c r="A282" s="294" t="s">
        <v>180</v>
      </c>
      <c r="B282" s="294" t="s">
        <v>120</v>
      </c>
      <c r="C282" s="295" t="s">
        <v>217</v>
      </c>
      <c r="D282" s="294" t="s">
        <v>218</v>
      </c>
      <c r="E282" s="296" t="s">
        <v>219</v>
      </c>
      <c r="F282" s="296" t="s">
        <v>123</v>
      </c>
      <c r="G282" s="294" t="s">
        <v>199</v>
      </c>
      <c r="H282" s="297">
        <v>18396800000</v>
      </c>
      <c r="I282" s="297">
        <v>134169276.89</v>
      </c>
      <c r="J282" s="297">
        <v>41717567.46</v>
      </c>
      <c r="K282" s="167">
        <v>108029279.435</v>
      </c>
      <c r="L282" s="167">
        <v>9136926394.413</v>
      </c>
      <c r="M282" s="167">
        <v>3283975311.53</v>
      </c>
      <c r="N282" s="167">
        <v>8797903363.396</v>
      </c>
      <c r="O282" s="167">
        <v>10367569939.77</v>
      </c>
      <c r="P282" s="164" t="s">
        <v>1023</v>
      </c>
      <c r="Q282" s="164" t="s">
        <v>1024</v>
      </c>
      <c r="R282" s="164" t="s">
        <v>124</v>
      </c>
      <c r="S282" s="164" t="s">
        <v>340</v>
      </c>
      <c r="T282" s="164" t="s">
        <v>182</v>
      </c>
    </row>
    <row r="283" spans="1:20" ht="12.75" outlineLevel="2">
      <c r="A283" s="294" t="s">
        <v>180</v>
      </c>
      <c r="B283" s="294" t="s">
        <v>120</v>
      </c>
      <c r="C283" s="295" t="s">
        <v>229</v>
      </c>
      <c r="D283" s="294" t="s">
        <v>230</v>
      </c>
      <c r="E283" s="296" t="s">
        <v>231</v>
      </c>
      <c r="F283" s="296" t="s">
        <v>123</v>
      </c>
      <c r="G283" s="294" t="s">
        <v>199</v>
      </c>
      <c r="H283" s="297">
        <v>20266370000</v>
      </c>
      <c r="I283" s="297">
        <v>115352375.4</v>
      </c>
      <c r="J283" s="297">
        <v>16003113.52</v>
      </c>
      <c r="K283" s="167">
        <v>112995631.395</v>
      </c>
      <c r="L283" s="167">
        <v>7855495593.895</v>
      </c>
      <c r="M283" s="167">
        <v>1262110194.06</v>
      </c>
      <c r="N283" s="167">
        <v>9202363013.983</v>
      </c>
      <c r="O283" s="167">
        <v>10844190737.03</v>
      </c>
      <c r="P283" s="164" t="s">
        <v>1023</v>
      </c>
      <c r="Q283" s="164" t="s">
        <v>1024</v>
      </c>
      <c r="R283" s="164" t="s">
        <v>124</v>
      </c>
      <c r="S283" s="164" t="s">
        <v>232</v>
      </c>
      <c r="T283" s="164" t="s">
        <v>182</v>
      </c>
    </row>
    <row r="284" spans="1:20" ht="12.75" outlineLevel="2">
      <c r="A284" s="294" t="s">
        <v>180</v>
      </c>
      <c r="B284" s="294" t="s">
        <v>120</v>
      </c>
      <c r="C284" s="295" t="s">
        <v>251</v>
      </c>
      <c r="D284" s="294" t="s">
        <v>252</v>
      </c>
      <c r="E284" s="296" t="s">
        <v>253</v>
      </c>
      <c r="F284" s="296" t="s">
        <v>254</v>
      </c>
      <c r="G284" s="294" t="s">
        <v>199</v>
      </c>
      <c r="H284" s="297">
        <v>32870795000</v>
      </c>
      <c r="I284" s="297">
        <v>265562485.312</v>
      </c>
      <c r="J284" s="297">
        <v>48130992.97</v>
      </c>
      <c r="K284" s="167">
        <v>249072840.15</v>
      </c>
      <c r="L284" s="167">
        <v>18084802554.295</v>
      </c>
      <c r="M284" s="167">
        <v>3797198496.16</v>
      </c>
      <c r="N284" s="167">
        <v>20284489441.692</v>
      </c>
      <c r="O284" s="167">
        <v>23903520451.73</v>
      </c>
      <c r="P284" s="164" t="s">
        <v>1023</v>
      </c>
      <c r="Q284" s="164" t="s">
        <v>1024</v>
      </c>
      <c r="R284" s="164" t="s">
        <v>124</v>
      </c>
      <c r="S284" s="164" t="s">
        <v>255</v>
      </c>
      <c r="T284" s="164" t="s">
        <v>182</v>
      </c>
    </row>
    <row r="285" spans="1:20" ht="12.75" outlineLevel="2">
      <c r="A285" s="294" t="s">
        <v>180</v>
      </c>
      <c r="B285" s="294" t="s">
        <v>120</v>
      </c>
      <c r="C285" s="295" t="s">
        <v>256</v>
      </c>
      <c r="D285" s="294" t="s">
        <v>257</v>
      </c>
      <c r="E285" s="296" t="s">
        <v>253</v>
      </c>
      <c r="F285" s="296" t="s">
        <v>254</v>
      </c>
      <c r="G285" s="294" t="s">
        <v>177</v>
      </c>
      <c r="H285" s="297">
        <v>3404000</v>
      </c>
      <c r="I285" s="297">
        <v>4798031.314</v>
      </c>
      <c r="J285" s="297">
        <v>236607.56</v>
      </c>
      <c r="K285" s="167">
        <v>4338179.432</v>
      </c>
      <c r="L285" s="167">
        <v>326745883.766</v>
      </c>
      <c r="M285" s="167">
        <v>18750423.81</v>
      </c>
      <c r="N285" s="167">
        <v>353301286.581</v>
      </c>
      <c r="O285" s="167">
        <v>2794804.51</v>
      </c>
      <c r="P285" s="164" t="s">
        <v>1023</v>
      </c>
      <c r="Q285" s="164" t="s">
        <v>1024</v>
      </c>
      <c r="R285" s="164" t="s">
        <v>124</v>
      </c>
      <c r="S285" s="164" t="s">
        <v>1064</v>
      </c>
      <c r="T285" s="164" t="s">
        <v>182</v>
      </c>
    </row>
    <row r="286" spans="1:20" ht="12.75" outlineLevel="2">
      <c r="A286" s="294" t="s">
        <v>180</v>
      </c>
      <c r="B286" s="294" t="s">
        <v>120</v>
      </c>
      <c r="C286" s="295" t="s">
        <v>296</v>
      </c>
      <c r="D286" s="294" t="s">
        <v>297</v>
      </c>
      <c r="E286" s="296" t="s">
        <v>298</v>
      </c>
      <c r="F286" s="296" t="s">
        <v>254</v>
      </c>
      <c r="G286" s="294" t="s">
        <v>177</v>
      </c>
      <c r="H286" s="297">
        <v>2080000</v>
      </c>
      <c r="I286" s="297">
        <v>3252280.011</v>
      </c>
      <c r="J286" s="297">
        <v>22367.76</v>
      </c>
      <c r="K286" s="167">
        <v>3081176.569</v>
      </c>
      <c r="L286" s="167">
        <v>221480235.732</v>
      </c>
      <c r="M286" s="167">
        <v>1795436.23</v>
      </c>
      <c r="N286" s="167">
        <v>250930986.892</v>
      </c>
      <c r="O286" s="167">
        <v>1985000</v>
      </c>
      <c r="P286" s="164" t="s">
        <v>1023</v>
      </c>
      <c r="Q286" s="164" t="s">
        <v>1024</v>
      </c>
      <c r="R286" s="164" t="s">
        <v>124</v>
      </c>
      <c r="S286" s="164" t="s">
        <v>299</v>
      </c>
      <c r="T286" s="164" t="s">
        <v>182</v>
      </c>
    </row>
    <row r="287" spans="1:20" ht="12.75" outlineLevel="2">
      <c r="A287" s="294" t="s">
        <v>180</v>
      </c>
      <c r="B287" s="294" t="s">
        <v>120</v>
      </c>
      <c r="C287" s="295" t="s">
        <v>315</v>
      </c>
      <c r="D287" s="294" t="s">
        <v>316</v>
      </c>
      <c r="E287" s="296" t="s">
        <v>298</v>
      </c>
      <c r="F287" s="296" t="s">
        <v>254</v>
      </c>
      <c r="G287" s="294" t="s">
        <v>119</v>
      </c>
      <c r="H287" s="297">
        <v>180000000</v>
      </c>
      <c r="I287" s="297">
        <v>148714231.55</v>
      </c>
      <c r="J287" s="297">
        <v>43144859.98</v>
      </c>
      <c r="K287" s="167">
        <v>105569371.57</v>
      </c>
      <c r="L287" s="167">
        <v>10127437659.106</v>
      </c>
      <c r="M287" s="167">
        <v>3382240201.61</v>
      </c>
      <c r="N287" s="167">
        <v>8597568493.18</v>
      </c>
      <c r="O287" s="167">
        <v>105569371.57</v>
      </c>
      <c r="P287" s="164" t="s">
        <v>1023</v>
      </c>
      <c r="Q287" s="164" t="s">
        <v>1024</v>
      </c>
      <c r="R287" s="164" t="s">
        <v>124</v>
      </c>
      <c r="S287" s="164" t="s">
        <v>299</v>
      </c>
      <c r="T287" s="164" t="s">
        <v>182</v>
      </c>
    </row>
    <row r="288" spans="1:20" ht="12.75" outlineLevel="2">
      <c r="A288" s="294" t="s">
        <v>180</v>
      </c>
      <c r="B288" s="294" t="s">
        <v>120</v>
      </c>
      <c r="C288" s="295" t="s">
        <v>360</v>
      </c>
      <c r="D288" s="294" t="s">
        <v>361</v>
      </c>
      <c r="E288" s="296" t="s">
        <v>362</v>
      </c>
      <c r="F288" s="296" t="s">
        <v>363</v>
      </c>
      <c r="G288" s="294" t="s">
        <v>119</v>
      </c>
      <c r="H288" s="297">
        <v>170000000</v>
      </c>
      <c r="I288" s="297" t="s">
        <v>118</v>
      </c>
      <c r="J288" s="297">
        <v>52416.67</v>
      </c>
      <c r="K288" s="167">
        <v>169947583.33</v>
      </c>
      <c r="L288" s="167" t="s">
        <v>118</v>
      </c>
      <c r="M288" s="167">
        <v>4218231.29</v>
      </c>
      <c r="N288" s="167">
        <v>13840529371.355</v>
      </c>
      <c r="O288" s="167">
        <v>169947583.33</v>
      </c>
      <c r="P288" s="164" t="s">
        <v>1023</v>
      </c>
      <c r="Q288" s="164" t="s">
        <v>1024</v>
      </c>
      <c r="R288" s="164" t="s">
        <v>124</v>
      </c>
      <c r="S288" s="164" t="s">
        <v>299</v>
      </c>
      <c r="T288" s="164" t="s">
        <v>182</v>
      </c>
    </row>
    <row r="289" spans="1:20" ht="12.75" outlineLevel="2">
      <c r="A289" s="294" t="s">
        <v>180</v>
      </c>
      <c r="B289" s="294" t="s">
        <v>120</v>
      </c>
      <c r="C289" s="295" t="s">
        <v>364</v>
      </c>
      <c r="D289" s="294" t="s">
        <v>365</v>
      </c>
      <c r="E289" s="296" t="s">
        <v>362</v>
      </c>
      <c r="F289" s="296" t="s">
        <v>363</v>
      </c>
      <c r="G289" s="294" t="s">
        <v>177</v>
      </c>
      <c r="H289" s="297">
        <v>6451000</v>
      </c>
      <c r="I289" s="297" t="s">
        <v>118</v>
      </c>
      <c r="J289" s="297">
        <v>0</v>
      </c>
      <c r="K289" s="167">
        <v>10013435.793</v>
      </c>
      <c r="L289" s="167" t="s">
        <v>118</v>
      </c>
      <c r="M289" s="167">
        <v>0</v>
      </c>
      <c r="N289" s="167">
        <v>815494103.999</v>
      </c>
      <c r="O289" s="167">
        <v>6451000</v>
      </c>
      <c r="P289" s="164" t="s">
        <v>1023</v>
      </c>
      <c r="Q289" s="164" t="s">
        <v>1024</v>
      </c>
      <c r="R289" s="164" t="s">
        <v>124</v>
      </c>
      <c r="S289" s="164" t="s">
        <v>299</v>
      </c>
      <c r="T289" s="164" t="s">
        <v>182</v>
      </c>
    </row>
    <row r="290" spans="1:20" ht="12.75" outlineLevel="2">
      <c r="A290" s="294" t="s">
        <v>670</v>
      </c>
      <c r="B290" s="294" t="s">
        <v>671</v>
      </c>
      <c r="C290" s="295" t="s">
        <v>1068</v>
      </c>
      <c r="D290" s="295" t="s">
        <v>58</v>
      </c>
      <c r="E290" s="296" t="s">
        <v>59</v>
      </c>
      <c r="F290" s="296" t="s">
        <v>567</v>
      </c>
      <c r="G290" s="295" t="s">
        <v>138</v>
      </c>
      <c r="H290" s="297">
        <v>21400000</v>
      </c>
      <c r="I290" s="297">
        <v>3116943.597</v>
      </c>
      <c r="J290" s="297">
        <v>3126278.277</v>
      </c>
      <c r="K290" s="167" t="s">
        <v>118</v>
      </c>
      <c r="L290" s="167">
        <v>212263827.351</v>
      </c>
      <c r="M290" s="167">
        <v>247757485.34</v>
      </c>
      <c r="N290" s="167" t="s">
        <v>118</v>
      </c>
      <c r="O290" s="167">
        <v>28500000</v>
      </c>
      <c r="P290" s="164" t="s">
        <v>1023</v>
      </c>
      <c r="Q290" s="164" t="s">
        <v>1024</v>
      </c>
      <c r="R290" s="164" t="s">
        <v>124</v>
      </c>
      <c r="S290" s="164" t="s">
        <v>340</v>
      </c>
      <c r="T290" s="164" t="s">
        <v>137</v>
      </c>
    </row>
    <row r="291" spans="1:20" ht="12.75" outlineLevel="2">
      <c r="A291" s="294" t="s">
        <v>670</v>
      </c>
      <c r="B291" s="294" t="s">
        <v>120</v>
      </c>
      <c r="C291" s="295">
        <v>2366</v>
      </c>
      <c r="D291" s="294" t="s">
        <v>133</v>
      </c>
      <c r="E291" s="296" t="s">
        <v>134</v>
      </c>
      <c r="F291" s="296" t="s">
        <v>223</v>
      </c>
      <c r="G291" s="294" t="s">
        <v>119</v>
      </c>
      <c r="H291" s="297">
        <v>85969211</v>
      </c>
      <c r="I291" s="297">
        <v>2659506.01</v>
      </c>
      <c r="J291" s="297">
        <v>1048168.23</v>
      </c>
      <c r="K291" s="167">
        <v>1611337.78</v>
      </c>
      <c r="L291" s="167">
        <v>181112332.287</v>
      </c>
      <c r="M291" s="167">
        <v>83830073.52</v>
      </c>
      <c r="N291" s="167">
        <v>131227331.594</v>
      </c>
      <c r="O291" s="167">
        <v>1611337.78</v>
      </c>
      <c r="P291" s="164" t="s">
        <v>1023</v>
      </c>
      <c r="Q291" s="164" t="s">
        <v>1024</v>
      </c>
      <c r="R291" s="164" t="s">
        <v>124</v>
      </c>
      <c r="S291" s="164" t="s">
        <v>136</v>
      </c>
      <c r="T291" s="164" t="s">
        <v>137</v>
      </c>
    </row>
    <row r="292" spans="1:20" ht="12.75" outlineLevel="2">
      <c r="A292" s="294" t="s">
        <v>670</v>
      </c>
      <c r="B292" s="294" t="s">
        <v>120</v>
      </c>
      <c r="C292" s="295">
        <v>320080001</v>
      </c>
      <c r="D292" s="294" t="s">
        <v>121</v>
      </c>
      <c r="E292" s="296" t="s">
        <v>122</v>
      </c>
      <c r="F292" s="296" t="s">
        <v>123</v>
      </c>
      <c r="G292" s="294" t="s">
        <v>119</v>
      </c>
      <c r="H292" s="297">
        <v>327740000</v>
      </c>
      <c r="I292" s="297">
        <v>327740000</v>
      </c>
      <c r="J292" s="297">
        <v>0</v>
      </c>
      <c r="K292" s="167">
        <v>327740000</v>
      </c>
      <c r="L292" s="167">
        <v>22319090673.439</v>
      </c>
      <c r="M292" s="167">
        <v>0</v>
      </c>
      <c r="N292" s="167">
        <v>26691142099.737</v>
      </c>
      <c r="O292" s="167">
        <v>327740000</v>
      </c>
      <c r="P292" s="164" t="s">
        <v>1023</v>
      </c>
      <c r="Q292" s="164" t="s">
        <v>1024</v>
      </c>
      <c r="R292" s="164" t="s">
        <v>124</v>
      </c>
      <c r="S292" s="164" t="s">
        <v>299</v>
      </c>
      <c r="T292" s="164" t="s">
        <v>137</v>
      </c>
    </row>
    <row r="293" spans="1:20" ht="12.75" outlineLevel="2">
      <c r="A293" s="294" t="s">
        <v>670</v>
      </c>
      <c r="B293" s="294" t="s">
        <v>120</v>
      </c>
      <c r="C293" s="295" t="s">
        <v>143</v>
      </c>
      <c r="D293" s="294" t="s">
        <v>144</v>
      </c>
      <c r="E293" s="296" t="s">
        <v>145</v>
      </c>
      <c r="F293" s="296" t="s">
        <v>254</v>
      </c>
      <c r="G293" s="294" t="s">
        <v>119</v>
      </c>
      <c r="H293" s="297">
        <v>54236875</v>
      </c>
      <c r="I293" s="297">
        <v>1644022.9</v>
      </c>
      <c r="J293" s="297">
        <v>88921.83</v>
      </c>
      <c r="K293" s="167">
        <v>1555101.07</v>
      </c>
      <c r="L293" s="167">
        <v>111957942.803</v>
      </c>
      <c r="M293" s="167">
        <v>7140423.02</v>
      </c>
      <c r="N293" s="167">
        <v>126647414.532</v>
      </c>
      <c r="O293" s="167">
        <v>1555101.07</v>
      </c>
      <c r="P293" s="164" t="s">
        <v>1023</v>
      </c>
      <c r="Q293" s="164" t="s">
        <v>1024</v>
      </c>
      <c r="R293" s="164" t="s">
        <v>124</v>
      </c>
      <c r="S293" s="164" t="s">
        <v>136</v>
      </c>
      <c r="T293" s="164" t="s">
        <v>137</v>
      </c>
    </row>
    <row r="294" spans="1:20" ht="12.75" outlineLevel="2">
      <c r="A294" s="294" t="s">
        <v>397</v>
      </c>
      <c r="B294" s="294" t="s">
        <v>120</v>
      </c>
      <c r="C294" s="295" t="s">
        <v>394</v>
      </c>
      <c r="D294" s="294" t="s">
        <v>395</v>
      </c>
      <c r="E294" s="296" t="s">
        <v>396</v>
      </c>
      <c r="F294" s="296" t="s">
        <v>254</v>
      </c>
      <c r="G294" s="294" t="s">
        <v>199</v>
      </c>
      <c r="H294" s="297">
        <v>5605500000</v>
      </c>
      <c r="I294" s="297">
        <v>35265790.718</v>
      </c>
      <c r="J294" s="297">
        <v>10849411.91</v>
      </c>
      <c r="K294" s="167">
        <v>27993565.155</v>
      </c>
      <c r="L294" s="167">
        <v>2401599989.948</v>
      </c>
      <c r="M294" s="167">
        <v>849552257.52</v>
      </c>
      <c r="N294" s="167">
        <v>2279795647.281</v>
      </c>
      <c r="O294" s="167">
        <v>2686542446</v>
      </c>
      <c r="P294" s="164" t="s">
        <v>1023</v>
      </c>
      <c r="Q294" s="164" t="s">
        <v>1024</v>
      </c>
      <c r="R294" s="164" t="s">
        <v>124</v>
      </c>
      <c r="S294" s="164" t="s">
        <v>299</v>
      </c>
      <c r="T294" s="164" t="s">
        <v>182</v>
      </c>
    </row>
    <row r="295" spans="1:20" ht="12.75" outlineLevel="2">
      <c r="A295" s="294" t="s">
        <v>397</v>
      </c>
      <c r="B295" s="294" t="s">
        <v>120</v>
      </c>
      <c r="C295" s="295" t="s">
        <v>409</v>
      </c>
      <c r="D295" s="294" t="s">
        <v>410</v>
      </c>
      <c r="E295" s="296" t="s">
        <v>411</v>
      </c>
      <c r="F295" s="296" t="s">
        <v>254</v>
      </c>
      <c r="G295" s="294" t="s">
        <v>119</v>
      </c>
      <c r="H295" s="297">
        <v>65000000</v>
      </c>
      <c r="I295" s="297">
        <v>41699938.79</v>
      </c>
      <c r="J295" s="297">
        <v>15144839</v>
      </c>
      <c r="K295" s="167">
        <v>26555099.79</v>
      </c>
      <c r="L295" s="167">
        <v>2839765408.345</v>
      </c>
      <c r="M295" s="167">
        <v>1187147677.25</v>
      </c>
      <c r="N295" s="167">
        <v>2162647043.289</v>
      </c>
      <c r="O295" s="167">
        <v>26555099.79</v>
      </c>
      <c r="P295" s="164" t="s">
        <v>1023</v>
      </c>
      <c r="Q295" s="164" t="s">
        <v>1024</v>
      </c>
      <c r="R295" s="164" t="s">
        <v>124</v>
      </c>
      <c r="S295" s="164" t="s">
        <v>299</v>
      </c>
      <c r="T295" s="164" t="s">
        <v>182</v>
      </c>
    </row>
    <row r="296" spans="1:20" ht="12.75" outlineLevel="2">
      <c r="A296" s="294" t="s">
        <v>422</v>
      </c>
      <c r="B296" s="294" t="s">
        <v>120</v>
      </c>
      <c r="C296" s="295" t="s">
        <v>462</v>
      </c>
      <c r="D296" s="294" t="s">
        <v>463</v>
      </c>
      <c r="E296" s="296" t="s">
        <v>396</v>
      </c>
      <c r="F296" s="296" t="s">
        <v>254</v>
      </c>
      <c r="G296" s="294" t="s">
        <v>177</v>
      </c>
      <c r="H296" s="297">
        <v>105900000</v>
      </c>
      <c r="I296" s="297">
        <v>32409029.809</v>
      </c>
      <c r="J296" s="297">
        <v>16939354.15</v>
      </c>
      <c r="K296" s="167">
        <v>13934359.065</v>
      </c>
      <c r="L296" s="167">
        <v>2207054601.048</v>
      </c>
      <c r="M296" s="167">
        <v>1331010435.81</v>
      </c>
      <c r="N296" s="167">
        <v>1134814053.395</v>
      </c>
      <c r="O296" s="167">
        <v>8976993.73</v>
      </c>
      <c r="P296" s="164" t="s">
        <v>1023</v>
      </c>
      <c r="Q296" s="164" t="s">
        <v>1024</v>
      </c>
      <c r="R296" s="164" t="s">
        <v>124</v>
      </c>
      <c r="S296" s="164" t="s">
        <v>299</v>
      </c>
      <c r="T296" s="164" t="s">
        <v>182</v>
      </c>
    </row>
    <row r="297" spans="1:20" ht="12.75" outlineLevel="2">
      <c r="A297" s="294" t="s">
        <v>512</v>
      </c>
      <c r="B297" s="294" t="s">
        <v>120</v>
      </c>
      <c r="C297" s="295" t="s">
        <v>527</v>
      </c>
      <c r="D297" s="294" t="s">
        <v>528</v>
      </c>
      <c r="E297" s="296" t="s">
        <v>526</v>
      </c>
      <c r="F297" s="296" t="s">
        <v>254</v>
      </c>
      <c r="G297" s="294" t="s">
        <v>119</v>
      </c>
      <c r="H297" s="297">
        <v>39070000</v>
      </c>
      <c r="I297" s="297">
        <v>39052000</v>
      </c>
      <c r="J297" s="297">
        <v>7449542.5</v>
      </c>
      <c r="K297" s="167">
        <v>31602457.5</v>
      </c>
      <c r="L297" s="167">
        <v>2659440803.622</v>
      </c>
      <c r="M297" s="167">
        <v>603127144.64</v>
      </c>
      <c r="N297" s="167">
        <v>2573703801.286</v>
      </c>
      <c r="O297" s="167">
        <v>31602457.5</v>
      </c>
      <c r="P297" s="164" t="s">
        <v>1023</v>
      </c>
      <c r="Q297" s="164" t="s">
        <v>1024</v>
      </c>
      <c r="R297" s="164" t="s">
        <v>124</v>
      </c>
      <c r="S297" s="164" t="s">
        <v>136</v>
      </c>
      <c r="T297" s="164" t="s">
        <v>182</v>
      </c>
    </row>
    <row r="298" spans="1:20" ht="12.75" outlineLevel="2">
      <c r="A298" s="294" t="s">
        <v>604</v>
      </c>
      <c r="B298" s="294" t="s">
        <v>671</v>
      </c>
      <c r="C298" s="295">
        <v>10464</v>
      </c>
      <c r="D298" s="295" t="s">
        <v>827</v>
      </c>
      <c r="E298" s="296" t="s">
        <v>828</v>
      </c>
      <c r="F298" s="296" t="s">
        <v>829</v>
      </c>
      <c r="G298" s="295" t="s">
        <v>199</v>
      </c>
      <c r="H298" s="297">
        <v>103000000</v>
      </c>
      <c r="I298" s="297">
        <v>955694.739</v>
      </c>
      <c r="J298" s="297" t="s">
        <v>118</v>
      </c>
      <c r="K298" s="167">
        <v>1073252.059</v>
      </c>
      <c r="L298" s="167">
        <v>65082802.014</v>
      </c>
      <c r="M298" s="167" t="s">
        <v>118</v>
      </c>
      <c r="N298" s="167">
        <v>87405636.2</v>
      </c>
      <c r="O298" s="167">
        <v>103000000</v>
      </c>
      <c r="P298" s="164" t="s">
        <v>1023</v>
      </c>
      <c r="Q298" s="164" t="s">
        <v>1024</v>
      </c>
      <c r="R298" s="164" t="s">
        <v>124</v>
      </c>
      <c r="S298" s="164" t="s">
        <v>299</v>
      </c>
      <c r="T298" s="164" t="s">
        <v>137</v>
      </c>
    </row>
    <row r="299" spans="1:20" ht="12.75" outlineLevel="2">
      <c r="A299" s="294" t="s">
        <v>604</v>
      </c>
      <c r="B299" s="294" t="s">
        <v>120</v>
      </c>
      <c r="C299" s="295" t="s">
        <v>613</v>
      </c>
      <c r="D299" s="294" t="s">
        <v>614</v>
      </c>
      <c r="E299" s="296" t="s">
        <v>615</v>
      </c>
      <c r="F299" s="296" t="s">
        <v>616</v>
      </c>
      <c r="G299" s="294" t="s">
        <v>199</v>
      </c>
      <c r="H299" s="297">
        <v>19455000000</v>
      </c>
      <c r="I299" s="297">
        <v>180514962.563</v>
      </c>
      <c r="J299" s="297">
        <v>734920.36</v>
      </c>
      <c r="K299" s="167">
        <v>201972082.558</v>
      </c>
      <c r="L299" s="167">
        <v>12293067118.332</v>
      </c>
      <c r="M299" s="167">
        <v>59219869.76</v>
      </c>
      <c r="N299" s="167">
        <v>16448604246.501</v>
      </c>
      <c r="O299" s="167">
        <v>19383260749</v>
      </c>
      <c r="P299" s="164" t="s">
        <v>1023</v>
      </c>
      <c r="Q299" s="164" t="s">
        <v>1024</v>
      </c>
      <c r="R299" s="164" t="s">
        <v>124</v>
      </c>
      <c r="S299" s="164" t="s">
        <v>299</v>
      </c>
      <c r="T299" s="164" t="s">
        <v>137</v>
      </c>
    </row>
    <row r="300" spans="1:20" ht="12.75" outlineLevel="2">
      <c r="A300" s="294" t="s">
        <v>604</v>
      </c>
      <c r="B300" s="294" t="s">
        <v>120</v>
      </c>
      <c r="C300" s="295" t="s">
        <v>619</v>
      </c>
      <c r="D300" s="294" t="s">
        <v>620</v>
      </c>
      <c r="E300" s="296" t="s">
        <v>602</v>
      </c>
      <c r="F300" s="296" t="s">
        <v>603</v>
      </c>
      <c r="G300" s="294" t="s">
        <v>199</v>
      </c>
      <c r="H300" s="297">
        <v>15492000000</v>
      </c>
      <c r="I300" s="297">
        <v>143743911.592</v>
      </c>
      <c r="J300" s="297">
        <v>0</v>
      </c>
      <c r="K300" s="167">
        <v>161425445.569</v>
      </c>
      <c r="L300" s="167">
        <v>9788958920.442</v>
      </c>
      <c r="M300" s="167">
        <v>0</v>
      </c>
      <c r="N300" s="167">
        <v>13146486563.152</v>
      </c>
      <c r="O300" s="167">
        <v>15492000000</v>
      </c>
      <c r="P300" s="164" t="s">
        <v>1023</v>
      </c>
      <c r="Q300" s="164" t="s">
        <v>1024</v>
      </c>
      <c r="R300" s="164" t="s">
        <v>124</v>
      </c>
      <c r="S300" s="164" t="s">
        <v>299</v>
      </c>
      <c r="T300" s="164" t="s">
        <v>137</v>
      </c>
    </row>
    <row r="301" spans="1:20" ht="12.75" outlineLevel="2">
      <c r="A301" s="294" t="s">
        <v>604</v>
      </c>
      <c r="B301" s="294" t="s">
        <v>120</v>
      </c>
      <c r="C301" s="295" t="s">
        <v>625</v>
      </c>
      <c r="D301" s="294" t="s">
        <v>626</v>
      </c>
      <c r="E301" s="296" t="s">
        <v>602</v>
      </c>
      <c r="F301" s="296" t="s">
        <v>623</v>
      </c>
      <c r="G301" s="294" t="s">
        <v>199</v>
      </c>
      <c r="H301" s="297">
        <v>9126000000</v>
      </c>
      <c r="I301" s="297">
        <v>84676409.579</v>
      </c>
      <c r="J301" s="297">
        <v>0</v>
      </c>
      <c r="K301" s="167">
        <v>95092216.387</v>
      </c>
      <c r="L301" s="167">
        <v>5766462632.84</v>
      </c>
      <c r="M301" s="167">
        <v>0</v>
      </c>
      <c r="N301" s="167">
        <v>7744309086.969</v>
      </c>
      <c r="O301" s="167">
        <v>9126000000</v>
      </c>
      <c r="P301" s="164" t="s">
        <v>1023</v>
      </c>
      <c r="Q301" s="164" t="s">
        <v>1024</v>
      </c>
      <c r="R301" s="164" t="s">
        <v>124</v>
      </c>
      <c r="S301" s="164" t="s">
        <v>387</v>
      </c>
      <c r="T301" s="164" t="s">
        <v>137</v>
      </c>
    </row>
    <row r="302" spans="1:20" ht="12.75" outlineLevel="2">
      <c r="A302" s="294" t="s">
        <v>1037</v>
      </c>
      <c r="B302" s="294" t="s">
        <v>671</v>
      </c>
      <c r="C302" s="295">
        <v>10467</v>
      </c>
      <c r="D302" s="295" t="s">
        <v>840</v>
      </c>
      <c r="E302" s="296" t="s">
        <v>839</v>
      </c>
      <c r="F302" s="296" t="s">
        <v>287</v>
      </c>
      <c r="G302" s="295" t="s">
        <v>199</v>
      </c>
      <c r="H302" s="297">
        <v>4052000000</v>
      </c>
      <c r="I302" s="297">
        <v>30816005.71</v>
      </c>
      <c r="J302" s="297">
        <v>21064534.173</v>
      </c>
      <c r="K302" s="167">
        <v>13160466.822</v>
      </c>
      <c r="L302" s="167">
        <v>2098569676.077</v>
      </c>
      <c r="M302" s="167">
        <v>1703240621.594</v>
      </c>
      <c r="N302" s="167">
        <v>1071788277.442</v>
      </c>
      <c r="O302" s="167">
        <v>1263010000</v>
      </c>
      <c r="P302" s="164" t="s">
        <v>1023</v>
      </c>
      <c r="Q302" s="164" t="s">
        <v>1024</v>
      </c>
      <c r="R302" s="164" t="s">
        <v>124</v>
      </c>
      <c r="S302" s="164" t="s">
        <v>299</v>
      </c>
      <c r="T302" s="164" t="s">
        <v>137</v>
      </c>
    </row>
    <row r="303" spans="1:20" ht="12.75" outlineLevel="2">
      <c r="A303" s="294" t="s">
        <v>642</v>
      </c>
      <c r="B303" s="294" t="s">
        <v>120</v>
      </c>
      <c r="C303" s="295">
        <v>693</v>
      </c>
      <c r="D303" s="294" t="s">
        <v>649</v>
      </c>
      <c r="E303" s="296" t="s">
        <v>650</v>
      </c>
      <c r="F303" s="296" t="s">
        <v>651</v>
      </c>
      <c r="G303" s="294" t="s">
        <v>641</v>
      </c>
      <c r="H303" s="297">
        <v>10000000</v>
      </c>
      <c r="I303" s="297">
        <v>37735849.057</v>
      </c>
      <c r="J303" s="297">
        <v>25696306.7</v>
      </c>
      <c r="K303" s="167">
        <v>8879926.591</v>
      </c>
      <c r="L303" s="167">
        <v>2569810937.736</v>
      </c>
      <c r="M303" s="167">
        <v>2037261950.91</v>
      </c>
      <c r="N303" s="167">
        <v>723181126.77</v>
      </c>
      <c r="O303" s="167">
        <v>2549959.72</v>
      </c>
      <c r="P303" s="164" t="s">
        <v>1023</v>
      </c>
      <c r="Q303" s="164" t="s">
        <v>1024</v>
      </c>
      <c r="R303" s="164" t="s">
        <v>124</v>
      </c>
      <c r="S303" s="164" t="s">
        <v>299</v>
      </c>
      <c r="T303" s="164" t="s">
        <v>137</v>
      </c>
    </row>
    <row r="304" spans="1:20" ht="12.75" outlineLevel="2">
      <c r="A304" s="294" t="s">
        <v>851</v>
      </c>
      <c r="B304" s="294" t="s">
        <v>671</v>
      </c>
      <c r="C304" s="295" t="s">
        <v>852</v>
      </c>
      <c r="D304" s="295" t="s">
        <v>853</v>
      </c>
      <c r="E304" s="296" t="s">
        <v>854</v>
      </c>
      <c r="F304" s="296" t="s">
        <v>855</v>
      </c>
      <c r="G304" s="295" t="s">
        <v>119</v>
      </c>
      <c r="H304" s="297">
        <v>27500000</v>
      </c>
      <c r="I304" s="297">
        <v>27500000</v>
      </c>
      <c r="J304" s="297" t="s">
        <v>118</v>
      </c>
      <c r="K304" s="167">
        <v>27500000</v>
      </c>
      <c r="L304" s="167">
        <v>1872749720.875</v>
      </c>
      <c r="M304" s="167" t="s">
        <v>118</v>
      </c>
      <c r="N304" s="167">
        <v>2239599706.3</v>
      </c>
      <c r="O304" s="167">
        <v>27500000</v>
      </c>
      <c r="P304" s="164" t="s">
        <v>1023</v>
      </c>
      <c r="Q304" s="164" t="s">
        <v>1024</v>
      </c>
      <c r="R304" s="164" t="s">
        <v>124</v>
      </c>
      <c r="S304" s="164" t="s">
        <v>856</v>
      </c>
      <c r="T304" s="164" t="s">
        <v>137</v>
      </c>
    </row>
    <row r="305" spans="1:20" ht="12.75" outlineLevel="2">
      <c r="A305" s="294" t="s">
        <v>851</v>
      </c>
      <c r="B305" s="294" t="s">
        <v>671</v>
      </c>
      <c r="C305" s="295" t="s">
        <v>857</v>
      </c>
      <c r="D305" s="295" t="s">
        <v>858</v>
      </c>
      <c r="E305" s="296" t="s">
        <v>854</v>
      </c>
      <c r="F305" s="296" t="s">
        <v>855</v>
      </c>
      <c r="G305" s="295" t="s">
        <v>119</v>
      </c>
      <c r="H305" s="297">
        <v>17500000</v>
      </c>
      <c r="I305" s="297">
        <v>17500000</v>
      </c>
      <c r="J305" s="297" t="s">
        <v>118</v>
      </c>
      <c r="K305" s="167">
        <v>17500000</v>
      </c>
      <c r="L305" s="167">
        <v>1191749822.375</v>
      </c>
      <c r="M305" s="167" t="s">
        <v>118</v>
      </c>
      <c r="N305" s="167">
        <v>1425199813.1</v>
      </c>
      <c r="O305" s="167">
        <v>17500000</v>
      </c>
      <c r="P305" s="164" t="s">
        <v>1023</v>
      </c>
      <c r="Q305" s="164" t="s">
        <v>1024</v>
      </c>
      <c r="R305" s="164" t="s">
        <v>124</v>
      </c>
      <c r="S305" s="164" t="s">
        <v>856</v>
      </c>
      <c r="T305" s="164" t="s">
        <v>137</v>
      </c>
    </row>
    <row r="306" spans="1:20" ht="24" outlineLevel="2">
      <c r="A306" s="294" t="s">
        <v>585</v>
      </c>
      <c r="B306" s="294" t="s">
        <v>120</v>
      </c>
      <c r="C306" s="295" t="s">
        <v>582</v>
      </c>
      <c r="D306" s="294" t="s">
        <v>583</v>
      </c>
      <c r="E306" s="296" t="s">
        <v>584</v>
      </c>
      <c r="F306" s="296" t="s">
        <v>287</v>
      </c>
      <c r="G306" s="294" t="s">
        <v>119</v>
      </c>
      <c r="H306" s="297">
        <v>10000000</v>
      </c>
      <c r="I306" s="297">
        <v>10000000</v>
      </c>
      <c r="J306" s="297">
        <v>4860295</v>
      </c>
      <c r="K306" s="167">
        <v>5139705</v>
      </c>
      <c r="L306" s="167">
        <v>680999898.5</v>
      </c>
      <c r="M306" s="167">
        <v>374626741.04</v>
      </c>
      <c r="N306" s="167">
        <v>418577520.308</v>
      </c>
      <c r="O306" s="167">
        <v>5139705</v>
      </c>
      <c r="P306" s="164" t="s">
        <v>1023</v>
      </c>
      <c r="Q306" s="164" t="s">
        <v>1024</v>
      </c>
      <c r="R306" s="164" t="s">
        <v>124</v>
      </c>
      <c r="S306" s="164" t="s">
        <v>136</v>
      </c>
      <c r="T306" s="164" t="s">
        <v>182</v>
      </c>
    </row>
    <row r="307" spans="1:20" ht="24" outlineLevel="2">
      <c r="A307" s="294" t="s">
        <v>585</v>
      </c>
      <c r="B307" s="294" t="s">
        <v>120</v>
      </c>
      <c r="C307" s="295" t="s">
        <v>592</v>
      </c>
      <c r="D307" s="294" t="s">
        <v>593</v>
      </c>
      <c r="E307" s="296" t="s">
        <v>594</v>
      </c>
      <c r="F307" s="296" t="s">
        <v>135</v>
      </c>
      <c r="G307" s="294" t="s">
        <v>119</v>
      </c>
      <c r="H307" s="297">
        <v>15000000</v>
      </c>
      <c r="I307" s="297">
        <v>8347081.77</v>
      </c>
      <c r="J307" s="297">
        <v>4662636.37</v>
      </c>
      <c r="K307" s="167">
        <v>3684445.4</v>
      </c>
      <c r="L307" s="167">
        <v>568436183.814</v>
      </c>
      <c r="M307" s="167">
        <v>370066692.76</v>
      </c>
      <c r="N307" s="167">
        <v>300061194.026</v>
      </c>
      <c r="O307" s="167">
        <v>3684445.4</v>
      </c>
      <c r="P307" s="164" t="s">
        <v>1023</v>
      </c>
      <c r="Q307" s="164" t="s">
        <v>1024</v>
      </c>
      <c r="R307" s="164" t="s">
        <v>124</v>
      </c>
      <c r="S307" s="164" t="s">
        <v>387</v>
      </c>
      <c r="T307" s="164" t="s">
        <v>182</v>
      </c>
    </row>
    <row r="308" spans="1:20" ht="24" outlineLevel="2">
      <c r="A308" s="294" t="s">
        <v>658</v>
      </c>
      <c r="B308" s="294" t="s">
        <v>120</v>
      </c>
      <c r="C308" s="295" t="s">
        <v>659</v>
      </c>
      <c r="D308" s="294" t="s">
        <v>660</v>
      </c>
      <c r="E308" s="296" t="s">
        <v>661</v>
      </c>
      <c r="F308" s="296" t="s">
        <v>156</v>
      </c>
      <c r="G308" s="294" t="s">
        <v>655</v>
      </c>
      <c r="H308" s="297">
        <v>93750000</v>
      </c>
      <c r="I308" s="297">
        <v>11781274.654</v>
      </c>
      <c r="J308" s="297">
        <v>0</v>
      </c>
      <c r="K308" s="167">
        <v>11779861.391</v>
      </c>
      <c r="L308" s="167">
        <v>802304684.351</v>
      </c>
      <c r="M308" s="167">
        <v>0</v>
      </c>
      <c r="N308" s="167">
        <v>959351785.872</v>
      </c>
      <c r="O308" s="167">
        <v>44178013.35</v>
      </c>
      <c r="P308" s="164" t="s">
        <v>1023</v>
      </c>
      <c r="Q308" s="164" t="s">
        <v>1024</v>
      </c>
      <c r="R308" s="164" t="s">
        <v>124</v>
      </c>
      <c r="S308" s="164" t="s">
        <v>299</v>
      </c>
      <c r="T308" s="164" t="s">
        <v>137</v>
      </c>
    </row>
    <row r="309" spans="1:20" ht="24" outlineLevel="1">
      <c r="A309" s="294"/>
      <c r="B309" s="294"/>
      <c r="C309" s="295"/>
      <c r="D309" s="294"/>
      <c r="E309" s="296"/>
      <c r="F309" s="296"/>
      <c r="G309" s="294"/>
      <c r="H309" s="297"/>
      <c r="I309" s="297"/>
      <c r="J309" s="297">
        <f>SUBTOTAL(9,J280:J308)</f>
        <v>298957430.58000004</v>
      </c>
      <c r="K309" s="167"/>
      <c r="L309" s="167"/>
      <c r="M309" s="167">
        <f>SUBTOTAL(9,M280:M308)</f>
        <v>23578632457.884</v>
      </c>
      <c r="N309" s="167"/>
      <c r="O309" s="167"/>
      <c r="P309" s="164"/>
      <c r="Q309" s="164"/>
      <c r="R309" s="387" t="s">
        <v>1211</v>
      </c>
      <c r="S309" s="164"/>
      <c r="T309" s="164">
        <f>SUBTOTAL(9,T280:T308)</f>
        <v>0</v>
      </c>
    </row>
    <row r="310" spans="1:20" ht="12.75" outlineLevel="2">
      <c r="A310" s="164" t="s">
        <v>670</v>
      </c>
      <c r="B310" s="164" t="s">
        <v>671</v>
      </c>
      <c r="C310" s="165" t="s">
        <v>1069</v>
      </c>
      <c r="D310" s="165" t="s">
        <v>1070</v>
      </c>
      <c r="E310" s="166" t="s">
        <v>59</v>
      </c>
      <c r="F310" s="166" t="s">
        <v>567</v>
      </c>
      <c r="G310" s="165" t="s">
        <v>138</v>
      </c>
      <c r="H310" s="167">
        <v>11000000</v>
      </c>
      <c r="I310" s="167">
        <v>1602167.27</v>
      </c>
      <c r="J310" s="167">
        <v>1606965.47</v>
      </c>
      <c r="K310" s="167" t="s">
        <v>118</v>
      </c>
      <c r="L310" s="167">
        <v>109107574.806</v>
      </c>
      <c r="M310" s="167">
        <v>127351978.446</v>
      </c>
      <c r="N310" s="167" t="s">
        <v>118</v>
      </c>
      <c r="O310" s="169"/>
      <c r="P310" s="164" t="s">
        <v>1023</v>
      </c>
      <c r="Q310" s="164" t="s">
        <v>1024</v>
      </c>
      <c r="R310" s="164" t="s">
        <v>127</v>
      </c>
      <c r="S310" s="164" t="s">
        <v>340</v>
      </c>
      <c r="T310" s="164" t="s">
        <v>137</v>
      </c>
    </row>
    <row r="311" spans="1:20" ht="12.75" outlineLevel="1">
      <c r="A311" s="164"/>
      <c r="B311" s="164"/>
      <c r="C311" s="165"/>
      <c r="D311" s="165"/>
      <c r="E311" s="166"/>
      <c r="F311" s="166"/>
      <c r="G311" s="165"/>
      <c r="H311" s="167"/>
      <c r="I311" s="167"/>
      <c r="J311" s="167">
        <f>SUBTOTAL(9,J310:J310)</f>
        <v>1606965.47</v>
      </c>
      <c r="K311" s="167"/>
      <c r="L311" s="167"/>
      <c r="M311" s="167">
        <f>SUBTOTAL(9,M310:M310)</f>
        <v>127351978.446</v>
      </c>
      <c r="N311" s="167"/>
      <c r="O311" s="169"/>
      <c r="P311" s="164"/>
      <c r="Q311" s="164"/>
      <c r="R311" s="387" t="s">
        <v>1263</v>
      </c>
      <c r="S311" s="164"/>
      <c r="T311" s="164">
        <f>SUBTOTAL(9,T310:T310)</f>
        <v>0</v>
      </c>
    </row>
    <row r="312" spans="1:20" ht="12.75" outlineLevel="2">
      <c r="A312" s="164" t="s">
        <v>397</v>
      </c>
      <c r="B312" s="164" t="s">
        <v>120</v>
      </c>
      <c r="C312" s="165" t="s">
        <v>402</v>
      </c>
      <c r="D312" s="164" t="s">
        <v>403</v>
      </c>
      <c r="E312" s="166" t="s">
        <v>404</v>
      </c>
      <c r="F312" s="166" t="s">
        <v>123</v>
      </c>
      <c r="G312" s="164" t="s">
        <v>199</v>
      </c>
      <c r="H312" s="167">
        <v>12107500000</v>
      </c>
      <c r="I312" s="167">
        <v>28736025.881</v>
      </c>
      <c r="J312" s="167">
        <v>20379694.72</v>
      </c>
      <c r="K312" s="167">
        <v>1105805.763</v>
      </c>
      <c r="L312" s="167">
        <v>1956923070.853</v>
      </c>
      <c r="M312" s="167">
        <v>1595880091.02</v>
      </c>
      <c r="N312" s="167">
        <v>90056809.531</v>
      </c>
      <c r="O312" s="167">
        <v>106124179</v>
      </c>
      <c r="P312" s="164" t="s">
        <v>1023</v>
      </c>
      <c r="Q312" s="164" t="s">
        <v>1024</v>
      </c>
      <c r="R312" s="164" t="s">
        <v>405</v>
      </c>
      <c r="S312" s="164" t="s">
        <v>340</v>
      </c>
      <c r="T312" s="164" t="s">
        <v>182</v>
      </c>
    </row>
    <row r="313" spans="1:20" ht="12.75" outlineLevel="2">
      <c r="A313" s="164" t="s">
        <v>422</v>
      </c>
      <c r="B313" s="164" t="s">
        <v>120</v>
      </c>
      <c r="C313" s="165" t="s">
        <v>467</v>
      </c>
      <c r="D313" s="164" t="s">
        <v>468</v>
      </c>
      <c r="E313" s="166" t="s">
        <v>469</v>
      </c>
      <c r="F313" s="166" t="s">
        <v>123</v>
      </c>
      <c r="G313" s="164" t="s">
        <v>177</v>
      </c>
      <c r="H313" s="167">
        <v>41000000</v>
      </c>
      <c r="I313" s="167">
        <v>8893246.95</v>
      </c>
      <c r="J313" s="167">
        <v>5398539.24</v>
      </c>
      <c r="K313" s="167">
        <v>3019543.973</v>
      </c>
      <c r="L313" s="167">
        <v>605630026.996</v>
      </c>
      <c r="M313" s="167">
        <v>423461328.04</v>
      </c>
      <c r="N313" s="167">
        <v>245911628.898</v>
      </c>
      <c r="O313" s="167">
        <v>1945294.16</v>
      </c>
      <c r="P313" s="164" t="s">
        <v>1023</v>
      </c>
      <c r="Q313" s="164" t="s">
        <v>1024</v>
      </c>
      <c r="R313" s="164" t="s">
        <v>405</v>
      </c>
      <c r="S313" s="164" t="s">
        <v>387</v>
      </c>
      <c r="T313" s="164" t="s">
        <v>182</v>
      </c>
    </row>
    <row r="314" spans="1:20" ht="12.75" outlineLevel="2">
      <c r="A314" s="164" t="s">
        <v>422</v>
      </c>
      <c r="B314" s="164" t="s">
        <v>120</v>
      </c>
      <c r="C314" s="165" t="s">
        <v>495</v>
      </c>
      <c r="D314" s="164" t="s">
        <v>496</v>
      </c>
      <c r="E314" s="166" t="s">
        <v>325</v>
      </c>
      <c r="F314" s="166" t="s">
        <v>497</v>
      </c>
      <c r="G314" s="164" t="s">
        <v>177</v>
      </c>
      <c r="H314" s="167">
        <v>100100000</v>
      </c>
      <c r="I314" s="167">
        <v>159245130.475</v>
      </c>
      <c r="J314" s="167">
        <v>1822095.48</v>
      </c>
      <c r="K314" s="167">
        <v>150158434.611</v>
      </c>
      <c r="L314" s="167">
        <v>10844591769.007</v>
      </c>
      <c r="M314" s="167">
        <v>143373645.66</v>
      </c>
      <c r="N314" s="167">
        <v>12228901311.062</v>
      </c>
      <c r="O314" s="167">
        <v>96737232.03</v>
      </c>
      <c r="P314" s="164" t="s">
        <v>1023</v>
      </c>
      <c r="Q314" s="164" t="s">
        <v>1024</v>
      </c>
      <c r="R314" s="164" t="s">
        <v>405</v>
      </c>
      <c r="S314" s="164" t="s">
        <v>181</v>
      </c>
      <c r="T314" s="164" t="s">
        <v>182</v>
      </c>
    </row>
    <row r="315" spans="1:20" ht="12.75" outlineLevel="2">
      <c r="A315" s="164" t="s">
        <v>422</v>
      </c>
      <c r="B315" s="164" t="s">
        <v>120</v>
      </c>
      <c r="C315" s="165" t="s">
        <v>501</v>
      </c>
      <c r="D315" s="164" t="s">
        <v>502</v>
      </c>
      <c r="E315" s="166" t="s">
        <v>417</v>
      </c>
      <c r="F315" s="166" t="s">
        <v>503</v>
      </c>
      <c r="G315" s="164" t="s">
        <v>177</v>
      </c>
      <c r="H315" s="167">
        <v>23400000</v>
      </c>
      <c r="I315" s="167" t="s">
        <v>118</v>
      </c>
      <c r="J315" s="167">
        <v>1615000</v>
      </c>
      <c r="K315" s="167">
        <v>34712145.371</v>
      </c>
      <c r="L315" s="167" t="s">
        <v>118</v>
      </c>
      <c r="M315" s="167">
        <v>128399346.55</v>
      </c>
      <c r="N315" s="167">
        <v>2826956748.283</v>
      </c>
      <c r="O315" s="167">
        <v>22362758.84</v>
      </c>
      <c r="P315" s="164" t="s">
        <v>1023</v>
      </c>
      <c r="Q315" s="164" t="s">
        <v>1024</v>
      </c>
      <c r="R315" s="164" t="s">
        <v>405</v>
      </c>
      <c r="S315" s="164" t="s">
        <v>181</v>
      </c>
      <c r="T315" s="164" t="s">
        <v>182</v>
      </c>
    </row>
    <row r="316" spans="1:20" ht="12.75" outlineLevel="2">
      <c r="A316" s="164" t="s">
        <v>604</v>
      </c>
      <c r="B316" s="164" t="s">
        <v>120</v>
      </c>
      <c r="C316" s="165" t="s">
        <v>608</v>
      </c>
      <c r="D316" s="164" t="s">
        <v>609</v>
      </c>
      <c r="E316" s="166" t="s">
        <v>610</v>
      </c>
      <c r="F316" s="166" t="s">
        <v>254</v>
      </c>
      <c r="G316" s="164" t="s">
        <v>199</v>
      </c>
      <c r="H316" s="167">
        <v>12523000000</v>
      </c>
      <c r="I316" s="167">
        <v>88477033.192</v>
      </c>
      <c r="J316" s="167">
        <v>32074558.78</v>
      </c>
      <c r="K316" s="167">
        <v>66184644.989</v>
      </c>
      <c r="L316" s="167">
        <v>6025285062.315</v>
      </c>
      <c r="M316" s="167">
        <v>2520886098.22</v>
      </c>
      <c r="N316" s="167">
        <v>5390076781.085</v>
      </c>
      <c r="O316" s="167">
        <v>6351740375</v>
      </c>
      <c r="P316" s="164" t="s">
        <v>1023</v>
      </c>
      <c r="Q316" s="164" t="s">
        <v>1024</v>
      </c>
      <c r="R316" s="164" t="s">
        <v>405</v>
      </c>
      <c r="S316" s="170" t="s">
        <v>1179</v>
      </c>
      <c r="T316" s="164" t="s">
        <v>137</v>
      </c>
    </row>
    <row r="317" spans="1:20" ht="12.75" outlineLevel="2">
      <c r="A317" s="164" t="s">
        <v>1037</v>
      </c>
      <c r="B317" s="164" t="s">
        <v>671</v>
      </c>
      <c r="C317" s="165">
        <v>10459</v>
      </c>
      <c r="D317" s="165" t="s">
        <v>832</v>
      </c>
      <c r="E317" s="166" t="s">
        <v>831</v>
      </c>
      <c r="F317" s="166" t="s">
        <v>123</v>
      </c>
      <c r="G317" s="165" t="s">
        <v>199</v>
      </c>
      <c r="H317" s="167">
        <v>5165000000</v>
      </c>
      <c r="I317" s="167">
        <v>45956854.771</v>
      </c>
      <c r="J317" s="167">
        <v>29794477.13</v>
      </c>
      <c r="K317" s="167">
        <v>21309054.929</v>
      </c>
      <c r="L317" s="167">
        <v>3129661343.464</v>
      </c>
      <c r="M317" s="167">
        <v>2413468259.028</v>
      </c>
      <c r="N317" s="167">
        <v>1735409205.799</v>
      </c>
      <c r="O317" s="167">
        <v>2045030000</v>
      </c>
      <c r="P317" s="164" t="s">
        <v>1023</v>
      </c>
      <c r="Q317" s="164" t="s">
        <v>1024</v>
      </c>
      <c r="R317" s="164" t="s">
        <v>405</v>
      </c>
      <c r="S317" s="164" t="s">
        <v>340</v>
      </c>
      <c r="T317" s="164" t="s">
        <v>137</v>
      </c>
    </row>
    <row r="318" spans="1:20" ht="12.75" outlineLevel="2">
      <c r="A318" s="164" t="s">
        <v>1037</v>
      </c>
      <c r="B318" s="164" t="s">
        <v>671</v>
      </c>
      <c r="C318" s="165">
        <v>10469</v>
      </c>
      <c r="D318" s="165" t="s">
        <v>843</v>
      </c>
      <c r="E318" s="166" t="s">
        <v>844</v>
      </c>
      <c r="F318" s="166" t="s">
        <v>282</v>
      </c>
      <c r="G318" s="165" t="s">
        <v>199</v>
      </c>
      <c r="H318" s="167">
        <v>4442000000</v>
      </c>
      <c r="I318" s="167" t="s">
        <v>118</v>
      </c>
      <c r="J318" s="167" t="s">
        <v>118</v>
      </c>
      <c r="K318" s="167">
        <v>46285297.523</v>
      </c>
      <c r="L318" s="167" t="s">
        <v>118</v>
      </c>
      <c r="M318" s="167" t="s">
        <v>118</v>
      </c>
      <c r="N318" s="167">
        <v>3769474135.91</v>
      </c>
      <c r="O318" s="167">
        <v>4442000000</v>
      </c>
      <c r="P318" s="164" t="s">
        <v>1023</v>
      </c>
      <c r="Q318" s="164" t="s">
        <v>1024</v>
      </c>
      <c r="R318" s="164" t="s">
        <v>405</v>
      </c>
      <c r="S318" s="164" t="s">
        <v>340</v>
      </c>
      <c r="T318" s="164" t="s">
        <v>137</v>
      </c>
    </row>
    <row r="319" spans="1:20" ht="24" outlineLevel="2">
      <c r="A319" s="170" t="s">
        <v>903</v>
      </c>
      <c r="B319" s="170" t="s">
        <v>671</v>
      </c>
      <c r="C319" s="171">
        <v>47827</v>
      </c>
      <c r="D319" s="171" t="s">
        <v>1180</v>
      </c>
      <c r="E319" s="172" t="s">
        <v>1181</v>
      </c>
      <c r="F319" s="172" t="s">
        <v>1182</v>
      </c>
      <c r="G319" s="171" t="s">
        <v>119</v>
      </c>
      <c r="H319" s="173">
        <v>1529000</v>
      </c>
      <c r="I319" s="173">
        <v>1529000</v>
      </c>
      <c r="J319" s="173" t="s">
        <v>118</v>
      </c>
      <c r="K319" s="173">
        <v>1529000</v>
      </c>
      <c r="L319" s="173">
        <f>SUM(K319*68.09999)</f>
        <v>104124884.71000001</v>
      </c>
      <c r="M319" s="173" t="s">
        <v>118</v>
      </c>
      <c r="N319" s="173">
        <f>SUM(K319*81.43999)</f>
        <v>124521744.71</v>
      </c>
      <c r="O319" s="173">
        <v>1529000</v>
      </c>
      <c r="P319" s="170" t="s">
        <v>1023</v>
      </c>
      <c r="Q319" s="170" t="s">
        <v>1024</v>
      </c>
      <c r="R319" s="170" t="s">
        <v>405</v>
      </c>
      <c r="S319" s="170" t="s">
        <v>1179</v>
      </c>
      <c r="T319" s="170" t="s">
        <v>182</v>
      </c>
    </row>
    <row r="320" spans="1:20" ht="12.75" outlineLevel="1">
      <c r="A320" s="170"/>
      <c r="B320" s="170"/>
      <c r="C320" s="171"/>
      <c r="D320" s="171"/>
      <c r="E320" s="172"/>
      <c r="F320" s="172"/>
      <c r="G320" s="171"/>
      <c r="H320" s="173"/>
      <c r="I320" s="173"/>
      <c r="J320" s="173">
        <f>SUBTOTAL(9,J312:J319)</f>
        <v>91084365.35</v>
      </c>
      <c r="K320" s="173"/>
      <c r="L320" s="173"/>
      <c r="M320" s="173">
        <f>SUBTOTAL(9,M312:M319)</f>
        <v>7225468768.518</v>
      </c>
      <c r="N320" s="173"/>
      <c r="O320" s="173"/>
      <c r="P320" s="170"/>
      <c r="Q320" s="170"/>
      <c r="R320" s="389" t="s">
        <v>1212</v>
      </c>
      <c r="S320" s="170"/>
      <c r="T320" s="170">
        <f>SUBTOTAL(9,T312:T319)</f>
        <v>0</v>
      </c>
    </row>
    <row r="321" spans="1:20" ht="13.5" outlineLevel="2">
      <c r="A321" s="164" t="s">
        <v>689</v>
      </c>
      <c r="B321" s="164" t="s">
        <v>671</v>
      </c>
      <c r="C321" s="165">
        <v>10031</v>
      </c>
      <c r="D321" s="165" t="s">
        <v>703</v>
      </c>
      <c r="E321" s="166" t="s">
        <v>704</v>
      </c>
      <c r="F321" s="166" t="s">
        <v>705</v>
      </c>
      <c r="G321" s="165" t="s">
        <v>690</v>
      </c>
      <c r="H321" s="167">
        <v>6700000</v>
      </c>
      <c r="I321" s="167" t="s">
        <v>118</v>
      </c>
      <c r="J321" s="167" t="s">
        <v>118</v>
      </c>
      <c r="K321" s="167">
        <v>5808157.427</v>
      </c>
      <c r="L321" s="167" t="s">
        <v>118</v>
      </c>
      <c r="M321" s="167" t="s">
        <v>118</v>
      </c>
      <c r="N321" s="167">
        <v>473016278.83</v>
      </c>
      <c r="O321" s="167">
        <v>6700000</v>
      </c>
      <c r="P321" s="164" t="s">
        <v>1023</v>
      </c>
      <c r="Q321" s="164" t="s">
        <v>1024</v>
      </c>
      <c r="R321" s="189" t="s">
        <v>740</v>
      </c>
      <c r="S321" s="190" t="s">
        <v>740</v>
      </c>
      <c r="T321" s="164" t="s">
        <v>137</v>
      </c>
    </row>
    <row r="322" spans="1:20" ht="12.75" outlineLevel="2">
      <c r="A322" s="164" t="s">
        <v>160</v>
      </c>
      <c r="B322" s="164" t="s">
        <v>671</v>
      </c>
      <c r="C322" s="165" t="s">
        <v>737</v>
      </c>
      <c r="D322" s="165" t="s">
        <v>738</v>
      </c>
      <c r="E322" s="166" t="s">
        <v>739</v>
      </c>
      <c r="F322" s="166" t="s">
        <v>1167</v>
      </c>
      <c r="G322" s="165" t="s">
        <v>147</v>
      </c>
      <c r="H322" s="167">
        <v>2000000</v>
      </c>
      <c r="I322" s="167">
        <v>3142799.984</v>
      </c>
      <c r="J322" s="167" t="s">
        <v>118</v>
      </c>
      <c r="K322" s="167">
        <v>2824599.995</v>
      </c>
      <c r="L322" s="167">
        <v>214024647.032</v>
      </c>
      <c r="M322" s="167" t="s">
        <v>118</v>
      </c>
      <c r="N322" s="167">
        <v>230035393.424</v>
      </c>
      <c r="O322" s="167">
        <v>2000000</v>
      </c>
      <c r="P322" s="164" t="s">
        <v>1023</v>
      </c>
      <c r="Q322" s="164" t="s">
        <v>1024</v>
      </c>
      <c r="R322" s="164" t="s">
        <v>740</v>
      </c>
      <c r="S322" s="164" t="s">
        <v>740</v>
      </c>
      <c r="T322" s="164" t="s">
        <v>137</v>
      </c>
    </row>
    <row r="323" spans="1:20" ht="12.75" outlineLevel="2">
      <c r="A323" s="164" t="s">
        <v>994</v>
      </c>
      <c r="B323" s="164" t="s">
        <v>671</v>
      </c>
      <c r="C323" s="165" t="s">
        <v>1000</v>
      </c>
      <c r="D323" s="165" t="s">
        <v>1001</v>
      </c>
      <c r="E323" s="166" t="s">
        <v>997</v>
      </c>
      <c r="F323" s="166" t="s">
        <v>123</v>
      </c>
      <c r="G323" s="165" t="s">
        <v>119</v>
      </c>
      <c r="H323" s="167">
        <v>12000000</v>
      </c>
      <c r="I323" s="167">
        <v>7925000</v>
      </c>
      <c r="J323" s="167">
        <v>1736000</v>
      </c>
      <c r="K323" s="167">
        <v>6189000</v>
      </c>
      <c r="L323" s="167">
        <v>539692419.561</v>
      </c>
      <c r="M323" s="167">
        <v>139699818.323</v>
      </c>
      <c r="N323" s="167">
        <v>504032093.901</v>
      </c>
      <c r="O323" s="167">
        <v>6189000</v>
      </c>
      <c r="P323" s="164" t="s">
        <v>1023</v>
      </c>
      <c r="Q323" s="164" t="s">
        <v>1024</v>
      </c>
      <c r="R323" s="164" t="s">
        <v>740</v>
      </c>
      <c r="S323" s="164" t="s">
        <v>740</v>
      </c>
      <c r="T323" s="164" t="s">
        <v>182</v>
      </c>
    </row>
    <row r="324" spans="1:20" ht="12.75" outlineLevel="1">
      <c r="A324" s="385"/>
      <c r="B324" s="385"/>
      <c r="C324" s="390"/>
      <c r="D324" s="390"/>
      <c r="E324" s="391"/>
      <c r="F324" s="391"/>
      <c r="G324" s="390"/>
      <c r="H324" s="392"/>
      <c r="I324" s="392"/>
      <c r="J324" s="392">
        <f>SUBTOTAL(9,J321:J323)</f>
        <v>1736000</v>
      </c>
      <c r="K324" s="392"/>
      <c r="L324" s="392"/>
      <c r="M324" s="392">
        <f>SUBTOTAL(9,M321:M323)</f>
        <v>139699818.323</v>
      </c>
      <c r="N324" s="392"/>
      <c r="O324" s="392"/>
      <c r="P324" s="385"/>
      <c r="Q324" s="385"/>
      <c r="R324" s="393" t="s">
        <v>1147</v>
      </c>
      <c r="S324" s="385"/>
      <c r="T324" s="385">
        <f>SUBTOTAL(9,T321:T323)</f>
        <v>0</v>
      </c>
    </row>
    <row r="325" spans="1:20" ht="12.75">
      <c r="A325" s="385"/>
      <c r="B325" s="385"/>
      <c r="C325" s="390"/>
      <c r="D325" s="390"/>
      <c r="E325" s="391"/>
      <c r="F325" s="391"/>
      <c r="G325" s="390"/>
      <c r="H325" s="392"/>
      <c r="I325" s="392"/>
      <c r="J325" s="392">
        <f>SUBTOTAL(9,J3:J323)</f>
        <v>4663442292.108266</v>
      </c>
      <c r="K325" s="392"/>
      <c r="L325" s="392"/>
      <c r="M325" s="392">
        <f>SUBTOTAL(9,M3:M323)</f>
        <v>371980816052.7809</v>
      </c>
      <c r="N325" s="392"/>
      <c r="O325" s="392"/>
      <c r="P325" s="385"/>
      <c r="Q325" s="385"/>
      <c r="R325" s="393" t="s">
        <v>1030</v>
      </c>
      <c r="S325" s="385"/>
      <c r="T325" s="385">
        <f>SUBTOTAL(9,T3:T323)</f>
        <v>0</v>
      </c>
    </row>
  </sheetData>
  <sheetProtection/>
  <conditionalFormatting sqref="N1:O2 I1:J2 L1:L2">
    <cfRule type="cellIs" priority="1" dxfId="0" operator="lessThan" stopIfTrue="1">
      <formula>0</formula>
    </cfRule>
  </conditionalFormatting>
  <printOptions gridLines="1" horizontalCentered="1"/>
  <pageMargins left="0.24" right="0.21" top="1" bottom="1" header="0.5" footer="0.5"/>
  <pageSetup horizontalDpi="600" verticalDpi="600" orientation="landscape" paperSize="9" scale="87" r:id="rId1"/>
  <rowBreaks count="1" manualBreakCount="1">
    <brk id="27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D67"/>
  <sheetViews>
    <sheetView zoomScalePageLayoutView="0" workbookViewId="0" topLeftCell="A1">
      <pane xSplit="3" ySplit="1" topLeftCell="D3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4" sqref="A34"/>
    </sheetView>
  </sheetViews>
  <sheetFormatPr defaultColWidth="9.140625" defaultRowHeight="12.75"/>
  <cols>
    <col min="1" max="1" width="16.00390625" style="1" bestFit="1" customWidth="1"/>
    <col min="2" max="2" width="11.28125" style="1" customWidth="1"/>
    <col min="3" max="3" width="15.421875" style="35" bestFit="1" customWidth="1"/>
    <col min="4" max="4" width="37.7109375" style="1" customWidth="1"/>
    <col min="5" max="6" width="10.7109375" style="3" bestFit="1" customWidth="1"/>
    <col min="7" max="7" width="11.28125" style="1" bestFit="1" customWidth="1"/>
    <col min="8" max="8" width="16.421875" style="4" bestFit="1" customWidth="1"/>
    <col min="9" max="11" width="16.00390625" style="4" bestFit="1" customWidth="1"/>
    <col min="12" max="14" width="18.140625" style="0" bestFit="1" customWidth="1"/>
    <col min="15" max="15" width="15.8515625" style="0" bestFit="1" customWidth="1"/>
    <col min="16" max="16" width="19.00390625" style="0" customWidth="1"/>
    <col min="17" max="17" width="21.7109375" style="1" bestFit="1" customWidth="1"/>
    <col min="18" max="18" width="28.421875" style="1" bestFit="1" customWidth="1"/>
    <col min="19" max="19" width="28.7109375" style="1" customWidth="1"/>
    <col min="20" max="20" width="16.00390625" style="1" bestFit="1" customWidth="1"/>
    <col min="23" max="23" width="13.8515625" style="0" customWidth="1"/>
    <col min="24" max="24" width="21.28125" style="0" customWidth="1"/>
    <col min="28" max="28" width="13.421875" style="0" bestFit="1" customWidth="1"/>
    <col min="29" max="29" width="14.8515625" style="0" bestFit="1" customWidth="1"/>
  </cols>
  <sheetData>
    <row r="1" spans="1:28" s="6" customFormat="1" ht="70.5" customHeight="1">
      <c r="A1" s="152" t="s">
        <v>1002</v>
      </c>
      <c r="B1" s="152" t="s">
        <v>1003</v>
      </c>
      <c r="C1" s="159" t="s">
        <v>1004</v>
      </c>
      <c r="D1" s="153" t="s">
        <v>1005</v>
      </c>
      <c r="E1" s="154" t="s">
        <v>1006</v>
      </c>
      <c r="F1" s="155" t="s">
        <v>1007</v>
      </c>
      <c r="G1" s="156" t="s">
        <v>1008</v>
      </c>
      <c r="H1" s="155" t="s">
        <v>1009</v>
      </c>
      <c r="I1" s="155" t="s">
        <v>1062</v>
      </c>
      <c r="J1" s="155" t="s">
        <v>1010</v>
      </c>
      <c r="K1" s="155" t="s">
        <v>1078</v>
      </c>
      <c r="L1" s="155" t="s">
        <v>1079</v>
      </c>
      <c r="M1" s="155" t="s">
        <v>1012</v>
      </c>
      <c r="N1" s="155" t="s">
        <v>1080</v>
      </c>
      <c r="O1" s="155" t="s">
        <v>1081</v>
      </c>
      <c r="P1" s="155" t="s">
        <v>1102</v>
      </c>
      <c r="Q1" s="155" t="s">
        <v>1015</v>
      </c>
      <c r="R1" s="155" t="s">
        <v>117</v>
      </c>
      <c r="S1" s="155" t="s">
        <v>1016</v>
      </c>
      <c r="T1" s="155" t="s">
        <v>1017</v>
      </c>
      <c r="U1" s="155" t="s">
        <v>1018</v>
      </c>
      <c r="V1" s="7"/>
      <c r="W1" s="8"/>
      <c r="X1" s="7"/>
      <c r="Y1" s="9"/>
      <c r="Z1" s="9"/>
      <c r="AA1" s="7"/>
      <c r="AB1" s="10"/>
    </row>
    <row r="2" spans="1:30" ht="38.25">
      <c r="A2" s="11" t="s">
        <v>1002</v>
      </c>
      <c r="B2" s="11" t="s">
        <v>1003</v>
      </c>
      <c r="C2" s="11" t="s">
        <v>1004</v>
      </c>
      <c r="D2" s="12" t="s">
        <v>1005</v>
      </c>
      <c r="E2" s="13" t="s">
        <v>1006</v>
      </c>
      <c r="F2" s="14" t="s">
        <v>1007</v>
      </c>
      <c r="G2" s="15" t="s">
        <v>1008</v>
      </c>
      <c r="H2" s="14" t="s">
        <v>1009</v>
      </c>
      <c r="I2" s="14" t="s">
        <v>1062</v>
      </c>
      <c r="J2" s="14" t="s">
        <v>1010</v>
      </c>
      <c r="K2" s="14" t="s">
        <v>1078</v>
      </c>
      <c r="L2" s="14" t="s">
        <v>1079</v>
      </c>
      <c r="M2" s="14" t="s">
        <v>1012</v>
      </c>
      <c r="N2" s="14" t="s">
        <v>1080</v>
      </c>
      <c r="O2" s="14" t="s">
        <v>1081</v>
      </c>
      <c r="P2" s="14" t="s">
        <v>1153</v>
      </c>
      <c r="Q2" s="14" t="s">
        <v>1015</v>
      </c>
      <c r="R2" s="14" t="s">
        <v>117</v>
      </c>
      <c r="S2" s="14" t="s">
        <v>1016</v>
      </c>
      <c r="T2" s="14" t="s">
        <v>1017</v>
      </c>
      <c r="U2" s="14" t="s">
        <v>1018</v>
      </c>
      <c r="V2" s="108"/>
      <c r="W2" s="108"/>
      <c r="X2" s="109"/>
      <c r="Y2" s="109"/>
      <c r="Z2" s="110"/>
      <c r="AA2" s="110"/>
      <c r="AB2" s="109"/>
      <c r="AC2" s="111"/>
      <c r="AD2" s="111"/>
    </row>
    <row r="3" spans="1:30" ht="24">
      <c r="A3" s="7" t="s">
        <v>948</v>
      </c>
      <c r="B3" s="7" t="s">
        <v>671</v>
      </c>
      <c r="C3" s="8" t="s">
        <v>949</v>
      </c>
      <c r="D3" s="8" t="s">
        <v>950</v>
      </c>
      <c r="E3" s="9" t="s">
        <v>381</v>
      </c>
      <c r="F3" s="9" t="s">
        <v>386</v>
      </c>
      <c r="G3" s="145" t="s">
        <v>119</v>
      </c>
      <c r="H3" s="10">
        <v>18000000</v>
      </c>
      <c r="I3" s="10">
        <v>18000000</v>
      </c>
      <c r="J3" s="10" t="s">
        <v>118</v>
      </c>
      <c r="K3" s="10" t="s">
        <v>118</v>
      </c>
      <c r="L3" s="10">
        <v>18000000</v>
      </c>
      <c r="M3" s="10" t="s">
        <v>118</v>
      </c>
      <c r="N3" s="10" t="s">
        <v>118</v>
      </c>
      <c r="O3" s="10">
        <v>1465919807.76</v>
      </c>
      <c r="P3" s="10">
        <v>18000000</v>
      </c>
      <c r="Q3" s="7" t="s">
        <v>1019</v>
      </c>
      <c r="R3" s="7" t="s">
        <v>1021</v>
      </c>
      <c r="S3" s="7" t="s">
        <v>191</v>
      </c>
      <c r="T3" s="7" t="s">
        <v>283</v>
      </c>
      <c r="U3" s="7" t="s">
        <v>137</v>
      </c>
      <c r="V3" s="108"/>
      <c r="W3" s="108"/>
      <c r="X3" s="109"/>
      <c r="Y3" s="109"/>
      <c r="Z3" s="110"/>
      <c r="AA3" s="110"/>
      <c r="AB3" s="109"/>
      <c r="AC3" s="111"/>
      <c r="AD3" s="111"/>
    </row>
    <row r="4" spans="1:30" ht="24">
      <c r="A4" s="7" t="s">
        <v>669</v>
      </c>
      <c r="B4" s="7" t="s">
        <v>671</v>
      </c>
      <c r="C4" s="8">
        <v>10266</v>
      </c>
      <c r="D4" s="8" t="s">
        <v>867</v>
      </c>
      <c r="E4" s="9" t="s">
        <v>868</v>
      </c>
      <c r="F4" s="9" t="s">
        <v>869</v>
      </c>
      <c r="G4" s="145" t="s">
        <v>194</v>
      </c>
      <c r="H4" s="10">
        <v>50000000</v>
      </c>
      <c r="I4" s="10">
        <f>SUM(H4/0.5002251)</f>
        <v>99955000.25888346</v>
      </c>
      <c r="J4" s="10" t="s">
        <v>118</v>
      </c>
      <c r="K4" s="10">
        <v>17256499.872</v>
      </c>
      <c r="L4" s="10">
        <v>66287999.782</v>
      </c>
      <c r="M4" s="10" t="s">
        <v>118</v>
      </c>
      <c r="N4" s="10">
        <v>1369303748.893</v>
      </c>
      <c r="O4" s="10">
        <v>5398493994.315</v>
      </c>
      <c r="P4" s="10">
        <v>40000000</v>
      </c>
      <c r="Q4" s="7" t="s">
        <v>1020</v>
      </c>
      <c r="R4" s="7" t="s">
        <v>273</v>
      </c>
      <c r="S4" s="7" t="s">
        <v>273</v>
      </c>
      <c r="T4" s="7" t="s">
        <v>225</v>
      </c>
      <c r="U4" s="7" t="s">
        <v>137</v>
      </c>
      <c r="V4" s="108"/>
      <c r="W4" s="108"/>
      <c r="X4" s="109"/>
      <c r="Y4" s="109"/>
      <c r="Z4" s="110"/>
      <c r="AA4" s="110"/>
      <c r="AB4" s="109"/>
      <c r="AC4" s="111"/>
      <c r="AD4" s="111"/>
    </row>
    <row r="5" spans="1:30" ht="24">
      <c r="A5" s="7" t="s">
        <v>669</v>
      </c>
      <c r="B5" s="7" t="s">
        <v>671</v>
      </c>
      <c r="C5" s="8">
        <v>10267</v>
      </c>
      <c r="D5" s="8" t="s">
        <v>870</v>
      </c>
      <c r="E5" s="9" t="s">
        <v>871</v>
      </c>
      <c r="F5" s="9" t="s">
        <v>811</v>
      </c>
      <c r="G5" s="145" t="s">
        <v>194</v>
      </c>
      <c r="H5" s="10">
        <v>13600000</v>
      </c>
      <c r="I5" s="10">
        <f>SUM(H5/0.70140983)</f>
        <v>19389520.104102332</v>
      </c>
      <c r="J5" s="10" t="s">
        <v>118</v>
      </c>
      <c r="K5" s="10">
        <v>19152879.95</v>
      </c>
      <c r="L5" s="10" t="s">
        <v>118</v>
      </c>
      <c r="M5" s="10" t="s">
        <v>118</v>
      </c>
      <c r="N5" s="10">
        <v>1541400880</v>
      </c>
      <c r="O5" s="10" t="s">
        <v>118</v>
      </c>
      <c r="P5" s="6"/>
      <c r="Q5" s="7" t="s">
        <v>1020</v>
      </c>
      <c r="R5" s="7" t="s">
        <v>273</v>
      </c>
      <c r="S5" s="7" t="s">
        <v>273</v>
      </c>
      <c r="T5" s="7" t="s">
        <v>1064</v>
      </c>
      <c r="U5" s="7" t="s">
        <v>137</v>
      </c>
      <c r="V5" s="7"/>
      <c r="W5" s="7"/>
      <c r="X5" s="8"/>
      <c r="Y5" s="8"/>
      <c r="Z5" s="9"/>
      <c r="AA5" s="9"/>
      <c r="AB5" s="8"/>
      <c r="AC5" s="10"/>
      <c r="AD5" s="10"/>
    </row>
    <row r="6" spans="1:30" ht="24">
      <c r="A6" s="7" t="s">
        <v>669</v>
      </c>
      <c r="B6" s="7" t="s">
        <v>671</v>
      </c>
      <c r="C6" s="8" t="s">
        <v>873</v>
      </c>
      <c r="D6" s="8" t="s">
        <v>874</v>
      </c>
      <c r="E6" s="9" t="s">
        <v>875</v>
      </c>
      <c r="F6" s="9" t="s">
        <v>287</v>
      </c>
      <c r="G6" s="145" t="s">
        <v>194</v>
      </c>
      <c r="H6" s="10">
        <v>15000000</v>
      </c>
      <c r="I6" s="10">
        <f>SUM(H6/0.6478782)</f>
        <v>23152499.96064075</v>
      </c>
      <c r="J6" s="10" t="s">
        <v>118</v>
      </c>
      <c r="K6" s="10">
        <v>22392750.147</v>
      </c>
      <c r="L6" s="10" t="s">
        <v>118</v>
      </c>
      <c r="M6" s="10" t="s">
        <v>118</v>
      </c>
      <c r="N6" s="10">
        <v>1776304372.023</v>
      </c>
      <c r="O6" s="10" t="s">
        <v>118</v>
      </c>
      <c r="P6" s="6"/>
      <c r="Q6" s="7" t="s">
        <v>1020</v>
      </c>
      <c r="R6" s="7" t="s">
        <v>273</v>
      </c>
      <c r="S6" s="7" t="s">
        <v>273</v>
      </c>
      <c r="T6" s="7" t="s">
        <v>876</v>
      </c>
      <c r="U6" s="7" t="s">
        <v>137</v>
      </c>
      <c r="V6" s="7"/>
      <c r="W6" s="7"/>
      <c r="X6" s="8"/>
      <c r="Y6" s="8"/>
      <c r="Z6" s="9"/>
      <c r="AA6" s="9"/>
      <c r="AB6" s="8"/>
      <c r="AC6" s="10"/>
      <c r="AD6" s="10"/>
    </row>
    <row r="7" spans="1:30" ht="24">
      <c r="A7" s="7" t="s">
        <v>927</v>
      </c>
      <c r="B7" s="7" t="s">
        <v>671</v>
      </c>
      <c r="C7" s="8" t="s">
        <v>928</v>
      </c>
      <c r="D7" s="8" t="s">
        <v>929</v>
      </c>
      <c r="E7" s="9" t="s">
        <v>186</v>
      </c>
      <c r="F7" s="9" t="s">
        <v>186</v>
      </c>
      <c r="G7" s="145" t="s">
        <v>119</v>
      </c>
      <c r="H7" s="10">
        <v>252299.1</v>
      </c>
      <c r="I7" s="10">
        <v>252299.1</v>
      </c>
      <c r="J7" s="10" t="s">
        <v>118</v>
      </c>
      <c r="K7" s="10">
        <v>252299.1</v>
      </c>
      <c r="L7" s="10" t="s">
        <v>118</v>
      </c>
      <c r="M7" s="10" t="s">
        <v>118</v>
      </c>
      <c r="N7" s="10">
        <v>18059573.183</v>
      </c>
      <c r="O7" s="10" t="s">
        <v>118</v>
      </c>
      <c r="P7" s="6"/>
      <c r="Q7" s="7" t="s">
        <v>1022</v>
      </c>
      <c r="R7" s="7" t="s">
        <v>1175</v>
      </c>
      <c r="S7" s="7" t="s">
        <v>273</v>
      </c>
      <c r="T7" s="7" t="s">
        <v>319</v>
      </c>
      <c r="U7" s="7" t="s">
        <v>182</v>
      </c>
      <c r="V7" s="7"/>
      <c r="W7" s="7"/>
      <c r="X7" s="8"/>
      <c r="Y7" s="8"/>
      <c r="Z7" s="9"/>
      <c r="AA7" s="9"/>
      <c r="AB7" s="8"/>
      <c r="AC7" s="10"/>
      <c r="AD7" s="10"/>
    </row>
    <row r="8" spans="1:30" ht="24">
      <c r="A8" s="7" t="s">
        <v>927</v>
      </c>
      <c r="B8" s="7" t="s">
        <v>671</v>
      </c>
      <c r="C8" s="8" t="s">
        <v>930</v>
      </c>
      <c r="D8" s="8" t="s">
        <v>931</v>
      </c>
      <c r="E8" s="9" t="s">
        <v>744</v>
      </c>
      <c r="F8" s="9" t="s">
        <v>744</v>
      </c>
      <c r="G8" s="145" t="s">
        <v>119</v>
      </c>
      <c r="H8" s="10">
        <v>72607.26</v>
      </c>
      <c r="I8" s="10">
        <v>72607.26</v>
      </c>
      <c r="J8" s="10" t="s">
        <v>118</v>
      </c>
      <c r="K8" s="10">
        <v>72607.26</v>
      </c>
      <c r="L8" s="10" t="s">
        <v>118</v>
      </c>
      <c r="M8" s="10" t="s">
        <v>118</v>
      </c>
      <c r="N8" s="10">
        <v>5500000</v>
      </c>
      <c r="O8" s="10" t="s">
        <v>118</v>
      </c>
      <c r="P8" s="6"/>
      <c r="Q8" s="7" t="s">
        <v>1022</v>
      </c>
      <c r="R8" s="7" t="s">
        <v>1175</v>
      </c>
      <c r="S8" s="7" t="s">
        <v>273</v>
      </c>
      <c r="T8" s="7" t="s">
        <v>1097</v>
      </c>
      <c r="U8" s="7" t="s">
        <v>182</v>
      </c>
      <c r="V8" s="7"/>
      <c r="W8" s="7"/>
      <c r="X8" s="8"/>
      <c r="Y8" s="8"/>
      <c r="Z8" s="9"/>
      <c r="AA8" s="9"/>
      <c r="AB8" s="8"/>
      <c r="AC8" s="10"/>
      <c r="AD8" s="10"/>
    </row>
    <row r="9" spans="1:30" ht="24">
      <c r="A9" s="7" t="s">
        <v>927</v>
      </c>
      <c r="B9" s="7" t="s">
        <v>671</v>
      </c>
      <c r="C9" s="8" t="s">
        <v>932</v>
      </c>
      <c r="D9" s="8" t="s">
        <v>933</v>
      </c>
      <c r="E9" s="9" t="s">
        <v>375</v>
      </c>
      <c r="F9" s="9" t="s">
        <v>375</v>
      </c>
      <c r="G9" s="145" t="s">
        <v>119</v>
      </c>
      <c r="H9" s="10">
        <v>95183.62</v>
      </c>
      <c r="I9" s="10">
        <v>95183.62</v>
      </c>
      <c r="J9" s="10" t="s">
        <v>118</v>
      </c>
      <c r="K9" s="10">
        <v>95183.62</v>
      </c>
      <c r="L9" s="10" t="s">
        <v>118</v>
      </c>
      <c r="M9" s="10" t="s">
        <v>118</v>
      </c>
      <c r="N9" s="10">
        <v>7432411.202</v>
      </c>
      <c r="O9" s="10" t="s">
        <v>118</v>
      </c>
      <c r="P9" s="6"/>
      <c r="Q9" s="7" t="s">
        <v>1022</v>
      </c>
      <c r="R9" s="7" t="s">
        <v>1175</v>
      </c>
      <c r="S9" s="7" t="s">
        <v>273</v>
      </c>
      <c r="T9" s="7" t="s">
        <v>319</v>
      </c>
      <c r="U9" s="7" t="s">
        <v>182</v>
      </c>
      <c r="V9" s="7"/>
      <c r="W9" s="7"/>
      <c r="X9" s="8"/>
      <c r="Y9" s="8"/>
      <c r="Z9" s="9"/>
      <c r="AA9" s="9"/>
      <c r="AB9" s="8"/>
      <c r="AC9" s="10"/>
      <c r="AD9" s="10"/>
    </row>
    <row r="10" spans="1:30" ht="24">
      <c r="A10" s="7" t="s">
        <v>927</v>
      </c>
      <c r="B10" s="7" t="s">
        <v>671</v>
      </c>
      <c r="C10" s="8" t="s">
        <v>934</v>
      </c>
      <c r="D10" s="8" t="s">
        <v>935</v>
      </c>
      <c r="E10" s="9" t="s">
        <v>936</v>
      </c>
      <c r="F10" s="9" t="s">
        <v>936</v>
      </c>
      <c r="G10" s="145" t="s">
        <v>119</v>
      </c>
      <c r="H10" s="10">
        <v>313910.02</v>
      </c>
      <c r="I10" s="10">
        <v>313910.02</v>
      </c>
      <c r="J10" s="10" t="s">
        <v>118</v>
      </c>
      <c r="K10" s="10">
        <v>313910.02</v>
      </c>
      <c r="L10" s="10" t="s">
        <v>118</v>
      </c>
      <c r="M10" s="10" t="s">
        <v>118</v>
      </c>
      <c r="N10" s="10">
        <v>25599353.147</v>
      </c>
      <c r="O10" s="10" t="s">
        <v>118</v>
      </c>
      <c r="P10" s="6"/>
      <c r="Q10" s="7" t="s">
        <v>1022</v>
      </c>
      <c r="R10" s="7" t="s">
        <v>1175</v>
      </c>
      <c r="S10" s="7" t="s">
        <v>273</v>
      </c>
      <c r="T10" s="7" t="s">
        <v>319</v>
      </c>
      <c r="U10" s="7" t="s">
        <v>182</v>
      </c>
      <c r="V10" s="7"/>
      <c r="W10" s="7"/>
      <c r="X10" s="8"/>
      <c r="Y10" s="8"/>
      <c r="Z10" s="9"/>
      <c r="AA10" s="9"/>
      <c r="AB10" s="8"/>
      <c r="AC10" s="10"/>
      <c r="AD10" s="10"/>
    </row>
    <row r="11" spans="1:30" ht="24">
      <c r="A11" s="7" t="s">
        <v>927</v>
      </c>
      <c r="B11" s="7" t="s">
        <v>671</v>
      </c>
      <c r="C11" s="8" t="s">
        <v>937</v>
      </c>
      <c r="D11" s="8" t="s">
        <v>938</v>
      </c>
      <c r="E11" s="9" t="s">
        <v>545</v>
      </c>
      <c r="F11" s="9" t="s">
        <v>545</v>
      </c>
      <c r="G11" s="145" t="s">
        <v>119</v>
      </c>
      <c r="H11" s="10">
        <v>170296.7</v>
      </c>
      <c r="I11" s="10">
        <v>170296.7</v>
      </c>
      <c r="J11" s="10" t="s">
        <v>118</v>
      </c>
      <c r="K11" s="10">
        <v>170296.7</v>
      </c>
      <c r="L11" s="10" t="s">
        <v>118</v>
      </c>
      <c r="M11" s="10" t="s">
        <v>118</v>
      </c>
      <c r="N11" s="10">
        <v>13415125.434</v>
      </c>
      <c r="O11" s="10" t="s">
        <v>118</v>
      </c>
      <c r="P11" s="6"/>
      <c r="Q11" s="7" t="s">
        <v>1022</v>
      </c>
      <c r="R11" s="7" t="s">
        <v>1175</v>
      </c>
      <c r="S11" s="7" t="s">
        <v>273</v>
      </c>
      <c r="T11" s="7" t="s">
        <v>319</v>
      </c>
      <c r="U11" s="7" t="s">
        <v>182</v>
      </c>
      <c r="V11" s="108"/>
      <c r="W11" s="108"/>
      <c r="X11" s="109"/>
      <c r="Y11" s="109"/>
      <c r="Z11" s="110"/>
      <c r="AA11" s="110"/>
      <c r="AB11" s="109"/>
      <c r="AC11" s="111"/>
      <c r="AD11" s="111"/>
    </row>
    <row r="12" spans="1:30" ht="24">
      <c r="A12" s="7" t="s">
        <v>927</v>
      </c>
      <c r="B12" s="7" t="s">
        <v>671</v>
      </c>
      <c r="C12" s="8" t="s">
        <v>939</v>
      </c>
      <c r="D12" s="8" t="s">
        <v>940</v>
      </c>
      <c r="E12" s="9" t="s">
        <v>156</v>
      </c>
      <c r="F12" s="9" t="s">
        <v>156</v>
      </c>
      <c r="G12" s="145" t="s">
        <v>119</v>
      </c>
      <c r="H12" s="10">
        <v>141312.5</v>
      </c>
      <c r="I12" s="10">
        <v>141312.5</v>
      </c>
      <c r="J12" s="10" t="s">
        <v>118</v>
      </c>
      <c r="K12" s="10">
        <v>141312.5</v>
      </c>
      <c r="L12" s="10" t="s">
        <v>118</v>
      </c>
      <c r="M12" s="10" t="s">
        <v>118</v>
      </c>
      <c r="N12" s="10">
        <v>11199012.546</v>
      </c>
      <c r="O12" s="10" t="s">
        <v>118</v>
      </c>
      <c r="P12" s="6"/>
      <c r="Q12" s="7" t="s">
        <v>1022</v>
      </c>
      <c r="R12" s="7" t="s">
        <v>1175</v>
      </c>
      <c r="S12" s="7" t="s">
        <v>273</v>
      </c>
      <c r="T12" s="7" t="s">
        <v>1097</v>
      </c>
      <c r="U12" s="7" t="s">
        <v>182</v>
      </c>
      <c r="V12" s="108"/>
      <c r="W12" s="108"/>
      <c r="X12" s="109"/>
      <c r="Y12" s="109"/>
      <c r="Z12" s="110"/>
      <c r="AA12" s="110"/>
      <c r="AB12" s="109"/>
      <c r="AC12" s="111"/>
      <c r="AD12" s="111"/>
    </row>
    <row r="13" spans="1:21" ht="24">
      <c r="A13" s="7" t="s">
        <v>927</v>
      </c>
      <c r="B13" s="7" t="s">
        <v>671</v>
      </c>
      <c r="C13" s="8" t="s">
        <v>941</v>
      </c>
      <c r="D13" s="8" t="s">
        <v>942</v>
      </c>
      <c r="E13" s="9" t="s">
        <v>943</v>
      </c>
      <c r="F13" s="9" t="s">
        <v>943</v>
      </c>
      <c r="G13" s="145" t="s">
        <v>119</v>
      </c>
      <c r="H13" s="10">
        <v>121882.36</v>
      </c>
      <c r="I13" s="10">
        <v>121882.36</v>
      </c>
      <c r="J13" s="10" t="s">
        <v>118</v>
      </c>
      <c r="K13" s="10">
        <v>121882.36</v>
      </c>
      <c r="L13" s="10" t="s">
        <v>118</v>
      </c>
      <c r="M13" s="10" t="s">
        <v>118</v>
      </c>
      <c r="N13" s="10">
        <v>9622615.709</v>
      </c>
      <c r="O13" s="10" t="s">
        <v>118</v>
      </c>
      <c r="P13" s="6"/>
      <c r="Q13" s="7" t="s">
        <v>1022</v>
      </c>
      <c r="R13" s="7" t="s">
        <v>1175</v>
      </c>
      <c r="S13" s="7" t="s">
        <v>273</v>
      </c>
      <c r="T13" s="7" t="s">
        <v>319</v>
      </c>
      <c r="U13" s="7" t="s">
        <v>182</v>
      </c>
    </row>
    <row r="14" spans="1:21" ht="24">
      <c r="A14" s="7" t="s">
        <v>927</v>
      </c>
      <c r="B14" s="7" t="s">
        <v>671</v>
      </c>
      <c r="C14" s="8" t="s">
        <v>944</v>
      </c>
      <c r="D14" s="8" t="s">
        <v>945</v>
      </c>
      <c r="E14" s="9" t="s">
        <v>554</v>
      </c>
      <c r="F14" s="9" t="s">
        <v>554</v>
      </c>
      <c r="G14" s="145" t="s">
        <v>119</v>
      </c>
      <c r="H14" s="10">
        <v>262329.11</v>
      </c>
      <c r="I14" s="10">
        <v>262329.11</v>
      </c>
      <c r="J14" s="10" t="s">
        <v>118</v>
      </c>
      <c r="K14" s="10">
        <v>262329.11</v>
      </c>
      <c r="L14" s="10" t="s">
        <v>118</v>
      </c>
      <c r="M14" s="10" t="s">
        <v>118</v>
      </c>
      <c r="N14" s="10">
        <v>20966653.692</v>
      </c>
      <c r="O14" s="10" t="s">
        <v>118</v>
      </c>
      <c r="P14" s="6"/>
      <c r="Q14" s="7" t="s">
        <v>1022</v>
      </c>
      <c r="R14" s="7" t="s">
        <v>1175</v>
      </c>
      <c r="S14" s="7" t="s">
        <v>273</v>
      </c>
      <c r="T14" s="7" t="s">
        <v>319</v>
      </c>
      <c r="U14" s="7" t="s">
        <v>182</v>
      </c>
    </row>
    <row r="15" spans="1:21" ht="24">
      <c r="A15" s="7" t="s">
        <v>927</v>
      </c>
      <c r="B15" s="7" t="s">
        <v>671</v>
      </c>
      <c r="C15" s="8" t="s">
        <v>946</v>
      </c>
      <c r="D15" s="8" t="s">
        <v>947</v>
      </c>
      <c r="E15" s="9" t="s">
        <v>567</v>
      </c>
      <c r="F15" s="9" t="s">
        <v>567</v>
      </c>
      <c r="G15" s="145" t="s">
        <v>119</v>
      </c>
      <c r="H15" s="10">
        <v>364377.46</v>
      </c>
      <c r="I15" s="10">
        <v>364377.46</v>
      </c>
      <c r="J15" s="10" t="s">
        <v>118</v>
      </c>
      <c r="K15" s="10">
        <v>364377.46</v>
      </c>
      <c r="L15" s="10" t="s">
        <v>118</v>
      </c>
      <c r="M15" s="10" t="s">
        <v>118</v>
      </c>
      <c r="N15" s="10">
        <v>29314168.534</v>
      </c>
      <c r="O15" s="10" t="s">
        <v>118</v>
      </c>
      <c r="P15" s="6"/>
      <c r="Q15" s="7" t="s">
        <v>1022</v>
      </c>
      <c r="R15" s="7" t="s">
        <v>1175</v>
      </c>
      <c r="S15" s="7" t="s">
        <v>273</v>
      </c>
      <c r="T15" s="7" t="s">
        <v>1097</v>
      </c>
      <c r="U15" s="7" t="s">
        <v>182</v>
      </c>
    </row>
    <row r="16" spans="1:21" ht="24">
      <c r="A16" s="7" t="s">
        <v>927</v>
      </c>
      <c r="B16" s="7" t="s">
        <v>671</v>
      </c>
      <c r="C16" s="8" t="s">
        <v>1098</v>
      </c>
      <c r="D16" s="8" t="s">
        <v>1099</v>
      </c>
      <c r="E16" s="9" t="s">
        <v>386</v>
      </c>
      <c r="F16" s="9" t="s">
        <v>386</v>
      </c>
      <c r="G16" s="145" t="s">
        <v>119</v>
      </c>
      <c r="H16" s="10">
        <v>18109</v>
      </c>
      <c r="I16" s="10">
        <v>18109</v>
      </c>
      <c r="J16" s="10" t="s">
        <v>118</v>
      </c>
      <c r="K16" s="10">
        <v>18109</v>
      </c>
      <c r="L16" s="10" t="s">
        <v>118</v>
      </c>
      <c r="M16" s="10" t="s">
        <v>118</v>
      </c>
      <c r="N16" s="10">
        <v>1457321.696</v>
      </c>
      <c r="O16" s="10" t="s">
        <v>118</v>
      </c>
      <c r="P16" s="6"/>
      <c r="Q16" s="7" t="s">
        <v>1022</v>
      </c>
      <c r="R16" s="7" t="s">
        <v>1175</v>
      </c>
      <c r="S16" s="7" t="s">
        <v>273</v>
      </c>
      <c r="T16" s="7" t="s">
        <v>319</v>
      </c>
      <c r="U16" s="7" t="s">
        <v>182</v>
      </c>
    </row>
    <row r="17" spans="1:21" ht="24">
      <c r="A17" s="7" t="s">
        <v>927</v>
      </c>
      <c r="B17" s="7" t="s">
        <v>671</v>
      </c>
      <c r="C17" s="8" t="s">
        <v>1100</v>
      </c>
      <c r="D17" s="8" t="s">
        <v>1101</v>
      </c>
      <c r="E17" s="9" t="s">
        <v>31</v>
      </c>
      <c r="F17" s="9" t="s">
        <v>31</v>
      </c>
      <c r="G17" s="145" t="s">
        <v>119</v>
      </c>
      <c r="H17" s="10">
        <v>112652.27</v>
      </c>
      <c r="I17" s="10">
        <v>112652.27</v>
      </c>
      <c r="J17" s="10" t="s">
        <v>118</v>
      </c>
      <c r="K17" s="10">
        <v>112652.27</v>
      </c>
      <c r="L17" s="10" t="s">
        <v>118</v>
      </c>
      <c r="M17" s="10" t="s">
        <v>118</v>
      </c>
      <c r="N17" s="10">
        <v>9124833.14</v>
      </c>
      <c r="O17" s="10" t="s">
        <v>118</v>
      </c>
      <c r="P17" s="6"/>
      <c r="Q17" s="7" t="s">
        <v>1022</v>
      </c>
      <c r="R17" s="7" t="s">
        <v>1175</v>
      </c>
      <c r="S17" s="7" t="s">
        <v>273</v>
      </c>
      <c r="T17" s="7" t="s">
        <v>319</v>
      </c>
      <c r="U17" s="7" t="s">
        <v>182</v>
      </c>
    </row>
    <row r="18" spans="1:21" ht="24">
      <c r="A18" s="7" t="s">
        <v>927</v>
      </c>
      <c r="B18" s="7" t="s">
        <v>671</v>
      </c>
      <c r="C18" s="8" t="s">
        <v>32</v>
      </c>
      <c r="D18" s="8" t="s">
        <v>33</v>
      </c>
      <c r="E18" s="9" t="s">
        <v>135</v>
      </c>
      <c r="F18" s="9" t="s">
        <v>135</v>
      </c>
      <c r="G18" s="145" t="s">
        <v>119</v>
      </c>
      <c r="H18" s="10">
        <v>277502.97</v>
      </c>
      <c r="I18" s="10">
        <v>277502.97</v>
      </c>
      <c r="J18" s="10" t="s">
        <v>118</v>
      </c>
      <c r="K18" s="10">
        <v>277502.97</v>
      </c>
      <c r="L18" s="10" t="s">
        <v>118</v>
      </c>
      <c r="M18" s="10" t="s">
        <v>118</v>
      </c>
      <c r="N18" s="10">
        <v>22599838.913</v>
      </c>
      <c r="O18" s="10" t="s">
        <v>118</v>
      </c>
      <c r="P18" s="6"/>
      <c r="Q18" s="7" t="s">
        <v>1022</v>
      </c>
      <c r="R18" s="7" t="s">
        <v>1175</v>
      </c>
      <c r="S18" s="7" t="s">
        <v>273</v>
      </c>
      <c r="T18" s="7" t="s">
        <v>1097</v>
      </c>
      <c r="U18" s="7" t="s">
        <v>182</v>
      </c>
    </row>
    <row r="19" spans="1:21" ht="24">
      <c r="A19" s="7" t="s">
        <v>689</v>
      </c>
      <c r="B19" s="7" t="s">
        <v>671</v>
      </c>
      <c r="C19" s="8">
        <v>10031</v>
      </c>
      <c r="D19" s="8" t="s">
        <v>703</v>
      </c>
      <c r="E19" s="9" t="s">
        <v>704</v>
      </c>
      <c r="F19" s="9" t="s">
        <v>705</v>
      </c>
      <c r="G19" s="145" t="s">
        <v>690</v>
      </c>
      <c r="H19" s="10">
        <v>6700000</v>
      </c>
      <c r="I19" s="10">
        <f>SUM(H19/1.2166)</f>
        <v>5507151.07677133</v>
      </c>
      <c r="J19" s="10" t="s">
        <v>118</v>
      </c>
      <c r="K19" s="10" t="s">
        <v>118</v>
      </c>
      <c r="L19" s="10">
        <v>5808157.427</v>
      </c>
      <c r="M19" s="10" t="s">
        <v>118</v>
      </c>
      <c r="N19" s="10" t="s">
        <v>118</v>
      </c>
      <c r="O19" s="10">
        <v>473016278.83</v>
      </c>
      <c r="P19" s="10">
        <v>6700000</v>
      </c>
      <c r="Q19" s="7" t="s">
        <v>1023</v>
      </c>
      <c r="R19" s="7" t="s">
        <v>1024</v>
      </c>
      <c r="S19" s="7" t="s">
        <v>740</v>
      </c>
      <c r="T19" s="7" t="s">
        <v>740</v>
      </c>
      <c r="U19" s="7" t="s">
        <v>137</v>
      </c>
    </row>
    <row r="20" spans="1:21" ht="24">
      <c r="A20" s="7" t="s">
        <v>711</v>
      </c>
      <c r="B20" s="7" t="s">
        <v>671</v>
      </c>
      <c r="C20" s="8" t="s">
        <v>714</v>
      </c>
      <c r="D20" s="8" t="s">
        <v>715</v>
      </c>
      <c r="E20" s="9" t="s">
        <v>716</v>
      </c>
      <c r="F20" s="9" t="s">
        <v>494</v>
      </c>
      <c r="G20" s="145" t="s">
        <v>147</v>
      </c>
      <c r="H20" s="10">
        <v>18000000</v>
      </c>
      <c r="I20" s="10">
        <f>SUM(H20/0.71395424)</f>
        <v>25211699.84227561</v>
      </c>
      <c r="J20" s="10" t="s">
        <v>118</v>
      </c>
      <c r="K20" s="10" t="s">
        <v>118</v>
      </c>
      <c r="L20" s="10">
        <v>25421399.955</v>
      </c>
      <c r="M20" s="10" t="s">
        <v>118</v>
      </c>
      <c r="N20" s="10" t="s">
        <v>118</v>
      </c>
      <c r="O20" s="10">
        <v>2070318540.818</v>
      </c>
      <c r="P20" s="10">
        <v>18000000</v>
      </c>
      <c r="Q20" s="7" t="s">
        <v>1023</v>
      </c>
      <c r="R20" s="7" t="s">
        <v>1024</v>
      </c>
      <c r="S20" s="7" t="s">
        <v>216</v>
      </c>
      <c r="T20" s="7" t="s">
        <v>192</v>
      </c>
      <c r="U20" s="7" t="s">
        <v>182</v>
      </c>
    </row>
    <row r="21" spans="1:21" ht="24">
      <c r="A21" s="7" t="s">
        <v>1037</v>
      </c>
      <c r="B21" s="7" t="s">
        <v>671</v>
      </c>
      <c r="C21" s="8">
        <v>10469</v>
      </c>
      <c r="D21" s="8" t="s">
        <v>843</v>
      </c>
      <c r="E21" s="9" t="s">
        <v>844</v>
      </c>
      <c r="F21" s="9" t="s">
        <v>282</v>
      </c>
      <c r="G21" s="145" t="s">
        <v>199</v>
      </c>
      <c r="H21" s="10">
        <v>4442000000</v>
      </c>
      <c r="I21" s="10">
        <f>SUM(H21/106.805)</f>
        <v>41589813.21099199</v>
      </c>
      <c r="J21" s="10" t="s">
        <v>118</v>
      </c>
      <c r="K21" s="10" t="s">
        <v>118</v>
      </c>
      <c r="L21" s="10">
        <v>46285297.523</v>
      </c>
      <c r="M21" s="10" t="s">
        <v>118</v>
      </c>
      <c r="N21" s="10" t="s">
        <v>118</v>
      </c>
      <c r="O21" s="10">
        <v>3769474135.91</v>
      </c>
      <c r="P21" s="10">
        <v>4442000000</v>
      </c>
      <c r="Q21" s="7" t="s">
        <v>1023</v>
      </c>
      <c r="R21" s="7" t="s">
        <v>1024</v>
      </c>
      <c r="S21" s="7" t="s">
        <v>405</v>
      </c>
      <c r="T21" s="7" t="s">
        <v>1086</v>
      </c>
      <c r="U21" s="7" t="s">
        <v>137</v>
      </c>
    </row>
    <row r="22" spans="1:21" ht="24">
      <c r="A22" s="7" t="s">
        <v>948</v>
      </c>
      <c r="B22" s="7" t="s">
        <v>671</v>
      </c>
      <c r="C22" s="8" t="s">
        <v>961</v>
      </c>
      <c r="D22" s="8" t="s">
        <v>962</v>
      </c>
      <c r="E22" s="9" t="s">
        <v>963</v>
      </c>
      <c r="F22" s="9" t="s">
        <v>964</v>
      </c>
      <c r="G22" s="145" t="s">
        <v>119</v>
      </c>
      <c r="H22" s="10">
        <v>20257379</v>
      </c>
      <c r="I22" s="10">
        <v>20257379</v>
      </c>
      <c r="J22" s="10" t="s">
        <v>118</v>
      </c>
      <c r="K22" s="10" t="s">
        <v>118</v>
      </c>
      <c r="L22" s="10">
        <v>20257379</v>
      </c>
      <c r="M22" s="10" t="s">
        <v>118</v>
      </c>
      <c r="N22" s="10" t="s">
        <v>118</v>
      </c>
      <c r="O22" s="10">
        <v>1649760729.411</v>
      </c>
      <c r="P22" s="10">
        <v>20257379</v>
      </c>
      <c r="Q22" s="7" t="s">
        <v>1023</v>
      </c>
      <c r="R22" s="7" t="s">
        <v>1024</v>
      </c>
      <c r="S22" s="7" t="s">
        <v>206</v>
      </c>
      <c r="T22" s="7" t="s">
        <v>957</v>
      </c>
      <c r="U22" s="7" t="s">
        <v>137</v>
      </c>
    </row>
    <row r="23" spans="1:21" ht="24">
      <c r="A23" s="7" t="s">
        <v>948</v>
      </c>
      <c r="B23" s="7" t="s">
        <v>671</v>
      </c>
      <c r="C23" s="8" t="s">
        <v>970</v>
      </c>
      <c r="D23" s="8" t="s">
        <v>971</v>
      </c>
      <c r="E23" s="9" t="s">
        <v>972</v>
      </c>
      <c r="F23" s="9" t="s">
        <v>811</v>
      </c>
      <c r="G23" s="145" t="s">
        <v>119</v>
      </c>
      <c r="H23" s="10">
        <v>7310153</v>
      </c>
      <c r="I23" s="10">
        <v>7310153</v>
      </c>
      <c r="J23" s="10" t="s">
        <v>118</v>
      </c>
      <c r="K23" s="10" t="s">
        <v>118</v>
      </c>
      <c r="L23" s="10">
        <v>7310153</v>
      </c>
      <c r="M23" s="10" t="s">
        <v>118</v>
      </c>
      <c r="N23" s="10" t="s">
        <v>118</v>
      </c>
      <c r="O23" s="10">
        <v>595338782.248</v>
      </c>
      <c r="P23" s="10">
        <v>7310153</v>
      </c>
      <c r="Q23" s="7" t="s">
        <v>1023</v>
      </c>
      <c r="R23" s="7" t="s">
        <v>1024</v>
      </c>
      <c r="S23" s="7" t="s">
        <v>206</v>
      </c>
      <c r="T23" s="7" t="s">
        <v>957</v>
      </c>
      <c r="U23" s="7" t="s">
        <v>137</v>
      </c>
    </row>
    <row r="24" spans="1:21" ht="24">
      <c r="A24" s="7" t="s">
        <v>948</v>
      </c>
      <c r="B24" s="7" t="s">
        <v>671</v>
      </c>
      <c r="C24" s="8" t="s">
        <v>973</v>
      </c>
      <c r="D24" s="8" t="s">
        <v>974</v>
      </c>
      <c r="E24" s="9" t="s">
        <v>963</v>
      </c>
      <c r="F24" s="9" t="s">
        <v>964</v>
      </c>
      <c r="G24" s="145" t="s">
        <v>119</v>
      </c>
      <c r="H24" s="10">
        <v>43552229</v>
      </c>
      <c r="I24" s="10">
        <v>43552229</v>
      </c>
      <c r="J24" s="10" t="s">
        <v>118</v>
      </c>
      <c r="K24" s="10" t="s">
        <v>118</v>
      </c>
      <c r="L24" s="10">
        <v>43552229</v>
      </c>
      <c r="M24" s="10" t="s">
        <v>118</v>
      </c>
      <c r="N24" s="10" t="s">
        <v>118</v>
      </c>
      <c r="O24" s="10">
        <v>3546893064.622</v>
      </c>
      <c r="P24" s="10">
        <v>43552229</v>
      </c>
      <c r="Q24" s="7" t="s">
        <v>1023</v>
      </c>
      <c r="R24" s="7" t="s">
        <v>1024</v>
      </c>
      <c r="S24" s="7" t="s">
        <v>206</v>
      </c>
      <c r="T24" s="7" t="s">
        <v>957</v>
      </c>
      <c r="U24" s="7" t="s">
        <v>137</v>
      </c>
    </row>
    <row r="25" spans="1:21" ht="24">
      <c r="A25" s="7" t="s">
        <v>948</v>
      </c>
      <c r="B25" s="7" t="s">
        <v>671</v>
      </c>
      <c r="C25" s="8" t="s">
        <v>977</v>
      </c>
      <c r="D25" s="8" t="s">
        <v>978</v>
      </c>
      <c r="E25" s="9" t="s">
        <v>972</v>
      </c>
      <c r="F25" s="9" t="s">
        <v>811</v>
      </c>
      <c r="G25" s="145" t="s">
        <v>119</v>
      </c>
      <c r="H25" s="10">
        <v>6959939</v>
      </c>
      <c r="I25" s="10">
        <v>6959939</v>
      </c>
      <c r="J25" s="10" t="s">
        <v>118</v>
      </c>
      <c r="K25" s="10" t="s">
        <v>118</v>
      </c>
      <c r="L25" s="10">
        <v>6959939</v>
      </c>
      <c r="M25" s="10" t="s">
        <v>118</v>
      </c>
      <c r="N25" s="10" t="s">
        <v>118</v>
      </c>
      <c r="O25" s="10">
        <v>566817357.828</v>
      </c>
      <c r="P25" s="10">
        <v>6959939</v>
      </c>
      <c r="Q25" s="7" t="s">
        <v>1023</v>
      </c>
      <c r="R25" s="7" t="s">
        <v>1024</v>
      </c>
      <c r="S25" s="7" t="s">
        <v>726</v>
      </c>
      <c r="T25" s="7" t="s">
        <v>957</v>
      </c>
      <c r="U25" s="7" t="s">
        <v>137</v>
      </c>
    </row>
    <row r="26" spans="1:21" ht="24">
      <c r="A26" s="7" t="s">
        <v>948</v>
      </c>
      <c r="B26" s="7" t="s">
        <v>671</v>
      </c>
      <c r="C26" s="8" t="s">
        <v>979</v>
      </c>
      <c r="D26" s="8" t="s">
        <v>980</v>
      </c>
      <c r="E26" s="9" t="s">
        <v>963</v>
      </c>
      <c r="F26" s="9" t="s">
        <v>964</v>
      </c>
      <c r="G26" s="145" t="s">
        <v>119</v>
      </c>
      <c r="H26" s="10">
        <v>78520386</v>
      </c>
      <c r="I26" s="10">
        <v>78520386</v>
      </c>
      <c r="J26" s="10" t="s">
        <v>118</v>
      </c>
      <c r="K26" s="10" t="s">
        <v>118</v>
      </c>
      <c r="L26" s="10">
        <v>78520386</v>
      </c>
      <c r="M26" s="10" t="s">
        <v>118</v>
      </c>
      <c r="N26" s="10" t="s">
        <v>118</v>
      </c>
      <c r="O26" s="10">
        <v>6394699397.242</v>
      </c>
      <c r="P26" s="10">
        <v>78520386</v>
      </c>
      <c r="Q26" s="7" t="s">
        <v>1023</v>
      </c>
      <c r="R26" s="7" t="s">
        <v>1024</v>
      </c>
      <c r="S26" s="7" t="s">
        <v>483</v>
      </c>
      <c r="T26" s="7" t="s">
        <v>483</v>
      </c>
      <c r="U26" s="7" t="s">
        <v>137</v>
      </c>
    </row>
    <row r="27" spans="1:21" ht="24">
      <c r="A27" s="7" t="s">
        <v>948</v>
      </c>
      <c r="B27" s="7" t="s">
        <v>671</v>
      </c>
      <c r="C27" s="8" t="s">
        <v>63</v>
      </c>
      <c r="D27" s="8" t="s">
        <v>64</v>
      </c>
      <c r="E27" s="9" t="s">
        <v>963</v>
      </c>
      <c r="F27" s="9" t="s">
        <v>811</v>
      </c>
      <c r="G27" s="145" t="s">
        <v>119</v>
      </c>
      <c r="H27" s="10">
        <v>20462413</v>
      </c>
      <c r="I27" s="10">
        <v>20462413</v>
      </c>
      <c r="J27" s="10" t="s">
        <v>118</v>
      </c>
      <c r="K27" s="10" t="s">
        <v>118</v>
      </c>
      <c r="L27" s="10">
        <v>20462413</v>
      </c>
      <c r="M27" s="10" t="s">
        <v>118</v>
      </c>
      <c r="N27" s="10" t="s">
        <v>118</v>
      </c>
      <c r="O27" s="10">
        <v>1666458696.181</v>
      </c>
      <c r="P27" s="10">
        <v>20462413</v>
      </c>
      <c r="Q27" s="7" t="s">
        <v>1023</v>
      </c>
      <c r="R27" s="7" t="s">
        <v>1024</v>
      </c>
      <c r="S27" s="7" t="s">
        <v>206</v>
      </c>
      <c r="T27" s="7" t="s">
        <v>1097</v>
      </c>
      <c r="U27" s="7" t="s">
        <v>137</v>
      </c>
    </row>
    <row r="28" spans="1:21" ht="24">
      <c r="A28" s="7" t="s">
        <v>948</v>
      </c>
      <c r="B28" s="7" t="s">
        <v>671</v>
      </c>
      <c r="C28" s="8" t="s">
        <v>985</v>
      </c>
      <c r="D28" s="8" t="s">
        <v>986</v>
      </c>
      <c r="E28" s="9" t="s">
        <v>987</v>
      </c>
      <c r="F28" s="9" t="s">
        <v>984</v>
      </c>
      <c r="G28" s="145" t="s">
        <v>119</v>
      </c>
      <c r="H28" s="10">
        <v>20022000</v>
      </c>
      <c r="I28" s="10">
        <v>20022000</v>
      </c>
      <c r="J28" s="10" t="s">
        <v>118</v>
      </c>
      <c r="K28" s="10">
        <v>20022000</v>
      </c>
      <c r="L28" s="10" t="s">
        <v>118</v>
      </c>
      <c r="M28" s="10" t="s">
        <v>118</v>
      </c>
      <c r="N28" s="10">
        <v>1583440229.996</v>
      </c>
      <c r="O28" s="10" t="s">
        <v>118</v>
      </c>
      <c r="P28" s="6"/>
      <c r="Q28" s="7" t="s">
        <v>1023</v>
      </c>
      <c r="R28" s="7" t="s">
        <v>1024</v>
      </c>
      <c r="S28" s="7" t="s">
        <v>187</v>
      </c>
      <c r="T28" s="7" t="s">
        <v>988</v>
      </c>
      <c r="U28" s="7" t="s">
        <v>137</v>
      </c>
    </row>
    <row r="29" spans="1:21" ht="24">
      <c r="A29" s="7" t="s">
        <v>948</v>
      </c>
      <c r="B29" s="7" t="s">
        <v>671</v>
      </c>
      <c r="C29" s="8" t="s">
        <v>65</v>
      </c>
      <c r="D29" s="8" t="s">
        <v>66</v>
      </c>
      <c r="E29" s="9" t="s">
        <v>67</v>
      </c>
      <c r="F29" s="9" t="s">
        <v>984</v>
      </c>
      <c r="G29" s="145" t="s">
        <v>119</v>
      </c>
      <c r="H29" s="10">
        <v>15000000</v>
      </c>
      <c r="I29" s="10">
        <v>15000000</v>
      </c>
      <c r="J29" s="10" t="s">
        <v>118</v>
      </c>
      <c r="K29" s="10">
        <v>15000000</v>
      </c>
      <c r="L29" s="10" t="s">
        <v>118</v>
      </c>
      <c r="M29" s="10" t="s">
        <v>118</v>
      </c>
      <c r="N29" s="10">
        <v>1217625370.8</v>
      </c>
      <c r="O29" s="10" t="s">
        <v>118</v>
      </c>
      <c r="P29" s="6"/>
      <c r="Q29" s="7" t="s">
        <v>1023</v>
      </c>
      <c r="R29" s="7" t="s">
        <v>1024</v>
      </c>
      <c r="S29" s="6" t="s">
        <v>197</v>
      </c>
      <c r="T29" s="6" t="s">
        <v>299</v>
      </c>
      <c r="U29" s="7" t="s">
        <v>137</v>
      </c>
    </row>
    <row r="30" spans="1:21" ht="24">
      <c r="A30" s="7" t="s">
        <v>948</v>
      </c>
      <c r="B30" s="7" t="s">
        <v>671</v>
      </c>
      <c r="C30" s="8" t="s">
        <v>68</v>
      </c>
      <c r="D30" s="8" t="s">
        <v>69</v>
      </c>
      <c r="E30" s="9" t="s">
        <v>963</v>
      </c>
      <c r="F30" s="9" t="s">
        <v>811</v>
      </c>
      <c r="G30" s="145" t="s">
        <v>119</v>
      </c>
      <c r="H30" s="10">
        <v>147323151</v>
      </c>
      <c r="I30" s="10">
        <v>147323151</v>
      </c>
      <c r="J30" s="10" t="s">
        <v>118</v>
      </c>
      <c r="K30" s="10" t="s">
        <v>118</v>
      </c>
      <c r="L30" s="10">
        <v>147323151</v>
      </c>
      <c r="M30" s="10" t="s">
        <v>118</v>
      </c>
      <c r="N30" s="10" t="s">
        <v>118</v>
      </c>
      <c r="O30" s="10">
        <v>11997995844.029</v>
      </c>
      <c r="P30" s="10">
        <v>147323151</v>
      </c>
      <c r="Q30" s="7" t="s">
        <v>1023</v>
      </c>
      <c r="R30" s="7" t="s">
        <v>1024</v>
      </c>
      <c r="S30" s="7" t="s">
        <v>216</v>
      </c>
      <c r="T30" s="7" t="s">
        <v>702</v>
      </c>
      <c r="U30" s="7" t="s">
        <v>137</v>
      </c>
    </row>
    <row r="31" spans="1:21" ht="24">
      <c r="A31" s="7" t="s">
        <v>658</v>
      </c>
      <c r="B31" s="7" t="s">
        <v>120</v>
      </c>
      <c r="C31" s="8" t="s">
        <v>665</v>
      </c>
      <c r="D31" s="7" t="s">
        <v>666</v>
      </c>
      <c r="E31" s="9" t="s">
        <v>667</v>
      </c>
      <c r="F31" s="9" t="s">
        <v>668</v>
      </c>
      <c r="G31" s="145" t="s">
        <v>119</v>
      </c>
      <c r="H31" s="10">
        <v>125000000</v>
      </c>
      <c r="I31" s="10">
        <v>125000000</v>
      </c>
      <c r="J31" s="10" t="s">
        <v>118</v>
      </c>
      <c r="K31" s="10">
        <v>122777486.2</v>
      </c>
      <c r="L31" s="10">
        <v>2222513.8</v>
      </c>
      <c r="M31" s="10" t="s">
        <v>118</v>
      </c>
      <c r="N31" s="10">
        <v>9896890734.97</v>
      </c>
      <c r="O31" s="10">
        <v>181001500.136</v>
      </c>
      <c r="P31" s="10">
        <v>2222513.8</v>
      </c>
      <c r="Q31" s="7" t="s">
        <v>1083</v>
      </c>
      <c r="R31" s="7" t="s">
        <v>1082</v>
      </c>
      <c r="S31" s="7" t="s">
        <v>191</v>
      </c>
      <c r="T31" s="7" t="s">
        <v>283</v>
      </c>
      <c r="U31" s="7" t="s">
        <v>137</v>
      </c>
    </row>
    <row r="32" spans="1:21" ht="24">
      <c r="A32" s="7" t="s">
        <v>670</v>
      </c>
      <c r="B32" s="7" t="s">
        <v>120</v>
      </c>
      <c r="C32" s="8" t="s">
        <v>1084</v>
      </c>
      <c r="D32" s="7" t="s">
        <v>1076</v>
      </c>
      <c r="E32" s="9" t="s">
        <v>1085</v>
      </c>
      <c r="F32" s="9" t="s">
        <v>1085</v>
      </c>
      <c r="G32" s="145" t="s">
        <v>119</v>
      </c>
      <c r="H32" s="10">
        <v>500000000</v>
      </c>
      <c r="I32" s="10">
        <v>500000000</v>
      </c>
      <c r="J32" s="10" t="s">
        <v>118</v>
      </c>
      <c r="K32" s="10">
        <v>500000000</v>
      </c>
      <c r="L32" s="10" t="s">
        <v>118</v>
      </c>
      <c r="M32" s="10" t="s">
        <v>118</v>
      </c>
      <c r="N32" s="10">
        <v>39934000000</v>
      </c>
      <c r="O32" s="10" t="s">
        <v>118</v>
      </c>
      <c r="P32" s="6"/>
      <c r="Q32" s="7" t="s">
        <v>1020</v>
      </c>
      <c r="R32" s="7" t="s">
        <v>273</v>
      </c>
      <c r="S32" s="7" t="s">
        <v>273</v>
      </c>
      <c r="T32" s="7" t="s">
        <v>225</v>
      </c>
      <c r="U32" s="7" t="s">
        <v>137</v>
      </c>
    </row>
    <row r="33" spans="1:21" ht="24">
      <c r="A33" s="7" t="s">
        <v>180</v>
      </c>
      <c r="B33" s="7" t="s">
        <v>120</v>
      </c>
      <c r="C33" s="8" t="s">
        <v>373</v>
      </c>
      <c r="D33" s="7" t="s">
        <v>374</v>
      </c>
      <c r="E33" s="9" t="s">
        <v>375</v>
      </c>
      <c r="F33" s="9" t="s">
        <v>156</v>
      </c>
      <c r="G33" s="145" t="s">
        <v>119</v>
      </c>
      <c r="H33" s="10">
        <v>300000000</v>
      </c>
      <c r="I33" s="10">
        <v>300000000</v>
      </c>
      <c r="J33" s="10" t="s">
        <v>118</v>
      </c>
      <c r="K33" s="10">
        <v>300000000</v>
      </c>
      <c r="L33" s="10" t="s">
        <v>118</v>
      </c>
      <c r="M33" s="10" t="s">
        <v>118</v>
      </c>
      <c r="N33" s="10">
        <v>23425494435</v>
      </c>
      <c r="O33" s="10" t="s">
        <v>118</v>
      </c>
      <c r="P33" s="6"/>
      <c r="Q33" s="7" t="s">
        <v>1020</v>
      </c>
      <c r="R33" s="7" t="s">
        <v>273</v>
      </c>
      <c r="S33" s="7" t="s">
        <v>273</v>
      </c>
      <c r="T33" s="7" t="s">
        <v>376</v>
      </c>
      <c r="U33" s="7" t="s">
        <v>182</v>
      </c>
    </row>
    <row r="34" spans="1:21" ht="24">
      <c r="A34" s="7" t="s">
        <v>180</v>
      </c>
      <c r="B34" s="7" t="s">
        <v>120</v>
      </c>
      <c r="C34" s="8" t="s">
        <v>377</v>
      </c>
      <c r="D34" s="7" t="s">
        <v>378</v>
      </c>
      <c r="E34" s="9" t="s">
        <v>375</v>
      </c>
      <c r="F34" s="9" t="s">
        <v>156</v>
      </c>
      <c r="G34" s="145" t="s">
        <v>177</v>
      </c>
      <c r="H34" s="10">
        <v>122888000</v>
      </c>
      <c r="I34" s="10">
        <f>SUM(H34/0.63662639)</f>
        <v>193030012.46932286</v>
      </c>
      <c r="J34" s="10" t="s">
        <v>118</v>
      </c>
      <c r="K34" s="10">
        <v>193030012.47</v>
      </c>
      <c r="L34" s="10" t="s">
        <v>118</v>
      </c>
      <c r="M34" s="10" t="s">
        <v>118</v>
      </c>
      <c r="N34" s="10">
        <v>15072744942.96</v>
      </c>
      <c r="O34" s="10" t="s">
        <v>118</v>
      </c>
      <c r="P34" s="6"/>
      <c r="Q34" s="7" t="s">
        <v>1020</v>
      </c>
      <c r="R34" s="7" t="s">
        <v>273</v>
      </c>
      <c r="S34" s="7" t="s">
        <v>273</v>
      </c>
      <c r="T34" s="7" t="s">
        <v>225</v>
      </c>
      <c r="U34" s="7" t="s">
        <v>182</v>
      </c>
    </row>
    <row r="35" spans="1:21" ht="24">
      <c r="A35" s="7" t="s">
        <v>180</v>
      </c>
      <c r="B35" s="7" t="s">
        <v>120</v>
      </c>
      <c r="C35" s="8" t="s">
        <v>379</v>
      </c>
      <c r="D35" s="7" t="s">
        <v>380</v>
      </c>
      <c r="E35" s="9" t="s">
        <v>381</v>
      </c>
      <c r="F35" s="9" t="s">
        <v>135</v>
      </c>
      <c r="G35" s="145" t="s">
        <v>119</v>
      </c>
      <c r="H35" s="10">
        <v>45000000</v>
      </c>
      <c r="I35" s="10">
        <v>45000000</v>
      </c>
      <c r="J35" s="10" t="s">
        <v>118</v>
      </c>
      <c r="K35" s="10">
        <v>0</v>
      </c>
      <c r="L35" s="10">
        <v>45000000</v>
      </c>
      <c r="M35" s="10" t="s">
        <v>118</v>
      </c>
      <c r="N35" s="10">
        <v>0</v>
      </c>
      <c r="O35" s="10">
        <v>3664799519.4</v>
      </c>
      <c r="P35" s="10">
        <v>45000000</v>
      </c>
      <c r="Q35" s="7" t="s">
        <v>1020</v>
      </c>
      <c r="R35" s="7" t="s">
        <v>273</v>
      </c>
      <c r="S35" s="7" t="s">
        <v>273</v>
      </c>
      <c r="T35" s="7" t="s">
        <v>1063</v>
      </c>
      <c r="U35" s="7" t="s">
        <v>182</v>
      </c>
    </row>
    <row r="36" spans="1:21" ht="24">
      <c r="A36" s="7" t="s">
        <v>180</v>
      </c>
      <c r="B36" s="7" t="s">
        <v>120</v>
      </c>
      <c r="C36" s="8" t="s">
        <v>382</v>
      </c>
      <c r="D36" s="7" t="s">
        <v>383</v>
      </c>
      <c r="E36" s="9" t="s">
        <v>381</v>
      </c>
      <c r="F36" s="9" t="s">
        <v>135</v>
      </c>
      <c r="G36" s="145" t="s">
        <v>177</v>
      </c>
      <c r="H36" s="10">
        <v>36955000</v>
      </c>
      <c r="I36" s="10">
        <v>56257335</v>
      </c>
      <c r="J36" s="10" t="s">
        <v>118</v>
      </c>
      <c r="K36" s="10">
        <v>0</v>
      </c>
      <c r="L36" s="10">
        <v>57362660.008</v>
      </c>
      <c r="M36" s="10" t="s">
        <v>118</v>
      </c>
      <c r="N36" s="10">
        <v>0</v>
      </c>
      <c r="O36" s="10">
        <v>4671614418.43</v>
      </c>
      <c r="P36" s="10">
        <v>36955000</v>
      </c>
      <c r="Q36" s="7" t="s">
        <v>1020</v>
      </c>
      <c r="R36" s="7" t="s">
        <v>273</v>
      </c>
      <c r="S36" s="7" t="s">
        <v>273</v>
      </c>
      <c r="T36" s="7" t="s">
        <v>1063</v>
      </c>
      <c r="U36" s="7" t="s">
        <v>182</v>
      </c>
    </row>
    <row r="37" spans="1:21" ht="24">
      <c r="A37" s="7" t="s">
        <v>180</v>
      </c>
      <c r="B37" s="7" t="s">
        <v>120</v>
      </c>
      <c r="C37" s="8" t="s">
        <v>384</v>
      </c>
      <c r="D37" s="7" t="s">
        <v>385</v>
      </c>
      <c r="E37" s="9" t="s">
        <v>381</v>
      </c>
      <c r="F37" s="9" t="s">
        <v>386</v>
      </c>
      <c r="G37" s="145" t="s">
        <v>177</v>
      </c>
      <c r="H37" s="10">
        <v>64938000</v>
      </c>
      <c r="I37" s="10">
        <v>98856416</v>
      </c>
      <c r="J37" s="10" t="s">
        <v>118</v>
      </c>
      <c r="K37" s="10">
        <v>100230504.24</v>
      </c>
      <c r="L37" s="10" t="s">
        <v>118</v>
      </c>
      <c r="M37" s="10" t="s">
        <v>118</v>
      </c>
      <c r="N37" s="10">
        <v>7891929396.75</v>
      </c>
      <c r="O37" s="10" t="s">
        <v>118</v>
      </c>
      <c r="P37" s="6"/>
      <c r="Q37" s="7" t="s">
        <v>1020</v>
      </c>
      <c r="R37" s="7" t="s">
        <v>273</v>
      </c>
      <c r="S37" s="7" t="s">
        <v>273</v>
      </c>
      <c r="T37" s="7" t="s">
        <v>387</v>
      </c>
      <c r="U37" s="7" t="s">
        <v>182</v>
      </c>
    </row>
    <row r="38" spans="1:30" ht="24">
      <c r="A38" s="7" t="s">
        <v>180</v>
      </c>
      <c r="B38" s="7" t="s">
        <v>120</v>
      </c>
      <c r="C38" s="8" t="s">
        <v>388</v>
      </c>
      <c r="D38" s="7" t="s">
        <v>389</v>
      </c>
      <c r="E38" s="9" t="s">
        <v>381</v>
      </c>
      <c r="F38" s="9" t="s">
        <v>386</v>
      </c>
      <c r="G38" s="145" t="s">
        <v>177</v>
      </c>
      <c r="H38" s="10">
        <v>63730000</v>
      </c>
      <c r="I38" s="10">
        <v>97017453</v>
      </c>
      <c r="J38" s="10" t="s">
        <v>118</v>
      </c>
      <c r="K38" s="10">
        <v>95973556.2</v>
      </c>
      <c r="L38" s="10" t="s">
        <v>118</v>
      </c>
      <c r="M38" s="10" t="s">
        <v>118</v>
      </c>
      <c r="N38" s="10">
        <v>7570144581.81</v>
      </c>
      <c r="O38" s="10" t="s">
        <v>118</v>
      </c>
      <c r="P38" s="6"/>
      <c r="Q38" s="7" t="s">
        <v>1020</v>
      </c>
      <c r="R38" s="7" t="s">
        <v>273</v>
      </c>
      <c r="S38" s="7" t="s">
        <v>273</v>
      </c>
      <c r="T38" s="7" t="s">
        <v>340</v>
      </c>
      <c r="U38" s="7" t="s">
        <v>182</v>
      </c>
      <c r="V38" s="108"/>
      <c r="W38" s="108"/>
      <c r="X38" s="109"/>
      <c r="Y38" s="108"/>
      <c r="Z38" s="110"/>
      <c r="AA38" s="110"/>
      <c r="AB38" s="108"/>
      <c r="AC38" s="111"/>
      <c r="AD38" s="111" t="s">
        <v>118</v>
      </c>
    </row>
    <row r="39" spans="1:30" ht="24">
      <c r="A39" s="7" t="s">
        <v>180</v>
      </c>
      <c r="B39" s="7" t="s">
        <v>120</v>
      </c>
      <c r="C39" s="8" t="s">
        <v>1087</v>
      </c>
      <c r="D39" s="7" t="s">
        <v>1088</v>
      </c>
      <c r="E39" s="9" t="s">
        <v>1089</v>
      </c>
      <c r="F39" s="9" t="s">
        <v>135</v>
      </c>
      <c r="G39" s="145" t="s">
        <v>119</v>
      </c>
      <c r="H39" s="10">
        <v>350000000</v>
      </c>
      <c r="I39" s="10">
        <v>350000000</v>
      </c>
      <c r="J39" s="10" t="s">
        <v>118</v>
      </c>
      <c r="K39" s="10">
        <v>350000000</v>
      </c>
      <c r="L39" s="10" t="s">
        <v>118</v>
      </c>
      <c r="M39" s="10" t="s">
        <v>118</v>
      </c>
      <c r="N39" s="10">
        <v>28496090000</v>
      </c>
      <c r="O39" s="10" t="s">
        <v>118</v>
      </c>
      <c r="P39" s="6"/>
      <c r="Q39" s="7" t="s">
        <v>1020</v>
      </c>
      <c r="R39" s="7" t="s">
        <v>273</v>
      </c>
      <c r="S39" s="7" t="s">
        <v>273</v>
      </c>
      <c r="T39" s="7" t="s">
        <v>376</v>
      </c>
      <c r="U39" s="7" t="s">
        <v>182</v>
      </c>
      <c r="V39" s="108"/>
      <c r="W39" s="108"/>
      <c r="X39" s="109"/>
      <c r="Y39" s="108"/>
      <c r="Z39" s="110"/>
      <c r="AA39" s="110"/>
      <c r="AB39" s="108"/>
      <c r="AC39" s="111"/>
      <c r="AD39" s="111" t="s">
        <v>118</v>
      </c>
    </row>
    <row r="40" spans="1:21" s="6" customFormat="1" ht="24">
      <c r="A40" s="7" t="s">
        <v>180</v>
      </c>
      <c r="B40" s="7" t="s">
        <v>120</v>
      </c>
      <c r="C40" s="8" t="s">
        <v>1090</v>
      </c>
      <c r="D40" s="7" t="s">
        <v>1091</v>
      </c>
      <c r="E40" s="9" t="s">
        <v>1089</v>
      </c>
      <c r="F40" s="9" t="s">
        <v>135</v>
      </c>
      <c r="G40" s="145" t="s">
        <v>177</v>
      </c>
      <c r="H40" s="10">
        <v>64626000</v>
      </c>
      <c r="I40" s="10">
        <f>SUM(H40/0.64423442)</f>
        <v>100314416.60630304</v>
      </c>
      <c r="J40" s="10" t="s">
        <v>118</v>
      </c>
      <c r="K40" s="10">
        <f>I40</f>
        <v>100314416.60630304</v>
      </c>
      <c r="L40" s="10" t="s">
        <v>118</v>
      </c>
      <c r="M40" s="10" t="s">
        <v>118</v>
      </c>
      <c r="N40" s="10">
        <v>8169605017.06</v>
      </c>
      <c r="O40" s="10" t="s">
        <v>118</v>
      </c>
      <c r="Q40" s="7" t="s">
        <v>1020</v>
      </c>
      <c r="R40" s="7" t="s">
        <v>273</v>
      </c>
      <c r="S40" s="7" t="s">
        <v>273</v>
      </c>
      <c r="T40" s="7" t="s">
        <v>376</v>
      </c>
      <c r="U40" s="7" t="s">
        <v>182</v>
      </c>
    </row>
    <row r="41" spans="1:21" s="218" customFormat="1" ht="24">
      <c r="A41" s="213" t="s">
        <v>180</v>
      </c>
      <c r="B41" s="213" t="s">
        <v>120</v>
      </c>
      <c r="C41" s="214" t="s">
        <v>1191</v>
      </c>
      <c r="D41" s="213" t="s">
        <v>1091</v>
      </c>
      <c r="E41" s="215" t="s">
        <v>1089</v>
      </c>
      <c r="F41" s="215" t="s">
        <v>135</v>
      </c>
      <c r="G41" s="216" t="s">
        <v>177</v>
      </c>
      <c r="H41" s="217">
        <v>32500000</v>
      </c>
      <c r="I41" s="10">
        <f>SUM(H41/0.64423442)</f>
        <v>50447475.31496377</v>
      </c>
      <c r="J41" s="217" t="s">
        <v>118</v>
      </c>
      <c r="K41" s="10">
        <f>I41</f>
        <v>50447475.31496377</v>
      </c>
      <c r="L41" s="217" t="s">
        <v>118</v>
      </c>
      <c r="M41" s="217" t="s">
        <v>118</v>
      </c>
      <c r="N41" s="217">
        <v>4108441850.87</v>
      </c>
      <c r="O41" s="217" t="s">
        <v>118</v>
      </c>
      <c r="Q41" s="213" t="s">
        <v>1020</v>
      </c>
      <c r="R41" s="213" t="s">
        <v>1190</v>
      </c>
      <c r="S41" s="213" t="s">
        <v>273</v>
      </c>
      <c r="T41" s="213" t="s">
        <v>376</v>
      </c>
      <c r="U41" s="213" t="s">
        <v>182</v>
      </c>
    </row>
    <row r="42" spans="1:21" ht="24">
      <c r="A42" s="7" t="s">
        <v>422</v>
      </c>
      <c r="B42" s="7" t="s">
        <v>120</v>
      </c>
      <c r="C42" s="8" t="s">
        <v>508</v>
      </c>
      <c r="D42" s="7" t="s">
        <v>509</v>
      </c>
      <c r="E42" s="9" t="s">
        <v>510</v>
      </c>
      <c r="F42" s="9" t="s">
        <v>287</v>
      </c>
      <c r="G42" s="145" t="s">
        <v>177</v>
      </c>
      <c r="H42" s="10">
        <v>321300000</v>
      </c>
      <c r="I42" s="10">
        <f>SUM(H42/0.66369332)</f>
        <v>484109136.43066347</v>
      </c>
      <c r="J42" s="10" t="s">
        <v>118</v>
      </c>
      <c r="K42" s="10">
        <v>484751736.58</v>
      </c>
      <c r="L42" s="10" t="s">
        <v>118</v>
      </c>
      <c r="M42" s="10" t="s">
        <v>118</v>
      </c>
      <c r="N42" s="10">
        <v>38963859787.94</v>
      </c>
      <c r="O42" s="10" t="s">
        <v>118</v>
      </c>
      <c r="P42" s="6"/>
      <c r="Q42" s="7" t="s">
        <v>1020</v>
      </c>
      <c r="R42" s="7" t="s">
        <v>273</v>
      </c>
      <c r="S42" s="7" t="s">
        <v>273</v>
      </c>
      <c r="T42" s="7" t="s">
        <v>225</v>
      </c>
      <c r="U42" s="7" t="s">
        <v>182</v>
      </c>
    </row>
    <row r="43" spans="1:21" ht="24">
      <c r="A43" s="7" t="s">
        <v>422</v>
      </c>
      <c r="B43" s="7" t="s">
        <v>120</v>
      </c>
      <c r="C43" s="8" t="s">
        <v>1092</v>
      </c>
      <c r="D43" s="7" t="s">
        <v>1093</v>
      </c>
      <c r="E43" s="9" t="s">
        <v>1094</v>
      </c>
      <c r="F43" s="9" t="s">
        <v>326</v>
      </c>
      <c r="G43" s="145" t="s">
        <v>177</v>
      </c>
      <c r="H43" s="10">
        <v>234100000</v>
      </c>
      <c r="I43" s="10">
        <f>SUM(H43/0.65212429)</f>
        <v>358980647.6921753</v>
      </c>
      <c r="J43" s="10" t="s">
        <v>118</v>
      </c>
      <c r="K43" s="10">
        <v>122500000</v>
      </c>
      <c r="L43" s="10">
        <v>239923598.121</v>
      </c>
      <c r="M43" s="10" t="s">
        <v>118</v>
      </c>
      <c r="N43" s="10">
        <v>9916368000</v>
      </c>
      <c r="O43" s="10">
        <v>19539375268.616</v>
      </c>
      <c r="P43" s="10">
        <v>154567040.08</v>
      </c>
      <c r="Q43" s="7" t="s">
        <v>1020</v>
      </c>
      <c r="R43" s="7" t="s">
        <v>273</v>
      </c>
      <c r="S43" s="7" t="s">
        <v>273</v>
      </c>
      <c r="T43" s="7" t="s">
        <v>340</v>
      </c>
      <c r="U43" s="7" t="s">
        <v>182</v>
      </c>
    </row>
    <row r="44" spans="1:21" ht="24">
      <c r="A44" s="7" t="s">
        <v>422</v>
      </c>
      <c r="B44" s="7" t="s">
        <v>120</v>
      </c>
      <c r="C44" s="8" t="s">
        <v>1095</v>
      </c>
      <c r="D44" s="7" t="s">
        <v>1096</v>
      </c>
      <c r="E44" s="9" t="s">
        <v>1094</v>
      </c>
      <c r="F44" s="9" t="s">
        <v>326</v>
      </c>
      <c r="G44" s="145" t="s">
        <v>177</v>
      </c>
      <c r="H44" s="10">
        <v>200600000</v>
      </c>
      <c r="I44" s="10">
        <f>SUM(H44/0.65212429)</f>
        <v>307610072.3069217</v>
      </c>
      <c r="J44" s="10" t="s">
        <v>118</v>
      </c>
      <c r="K44" s="10">
        <v>102025500</v>
      </c>
      <c r="L44" s="10">
        <v>208556672.104</v>
      </c>
      <c r="M44" s="10" t="s">
        <v>118</v>
      </c>
      <c r="N44" s="10">
        <v>8259005263.65</v>
      </c>
      <c r="O44" s="10">
        <v>16984853148.758</v>
      </c>
      <c r="P44" s="10">
        <v>134359386.69</v>
      </c>
      <c r="Q44" s="7" t="s">
        <v>1020</v>
      </c>
      <c r="R44" s="7" t="s">
        <v>273</v>
      </c>
      <c r="S44" s="7" t="s">
        <v>273</v>
      </c>
      <c r="T44" s="7" t="s">
        <v>387</v>
      </c>
      <c r="U44" s="7" t="s">
        <v>182</v>
      </c>
    </row>
    <row r="45" spans="1:21" ht="24">
      <c r="A45" s="7" t="s">
        <v>541</v>
      </c>
      <c r="B45" s="7" t="s">
        <v>120</v>
      </c>
      <c r="C45" s="8" t="s">
        <v>538</v>
      </c>
      <c r="D45" s="7" t="s">
        <v>539</v>
      </c>
      <c r="E45" s="9" t="s">
        <v>540</v>
      </c>
      <c r="F45" s="9" t="s">
        <v>123</v>
      </c>
      <c r="G45" s="145" t="s">
        <v>119</v>
      </c>
      <c r="H45" s="10">
        <v>100000000</v>
      </c>
      <c r="I45" s="10">
        <v>100000000</v>
      </c>
      <c r="J45" s="10" t="s">
        <v>118</v>
      </c>
      <c r="K45" s="10">
        <v>99974921.91</v>
      </c>
      <c r="L45" s="10">
        <v>25078.09</v>
      </c>
      <c r="M45" s="10" t="s">
        <v>118</v>
      </c>
      <c r="N45" s="10">
        <v>8050607349.39</v>
      </c>
      <c r="O45" s="10">
        <v>2042359.382</v>
      </c>
      <c r="P45" s="10">
        <v>25078.09</v>
      </c>
      <c r="Q45" s="7" t="s">
        <v>1022</v>
      </c>
      <c r="R45" s="7" t="s">
        <v>39</v>
      </c>
      <c r="S45" s="7" t="s">
        <v>273</v>
      </c>
      <c r="T45" s="7" t="s">
        <v>225</v>
      </c>
      <c r="U45" s="7" t="s">
        <v>182</v>
      </c>
    </row>
    <row r="46" spans="1:21" ht="24">
      <c r="A46" s="7" t="s">
        <v>541</v>
      </c>
      <c r="B46" s="7" t="s">
        <v>120</v>
      </c>
      <c r="C46" s="8" t="s">
        <v>542</v>
      </c>
      <c r="D46" s="7" t="s">
        <v>543</v>
      </c>
      <c r="E46" s="9" t="s">
        <v>544</v>
      </c>
      <c r="F46" s="9" t="s">
        <v>545</v>
      </c>
      <c r="G46" s="145" t="s">
        <v>119</v>
      </c>
      <c r="H46" s="10">
        <v>200000000</v>
      </c>
      <c r="I46" s="10">
        <v>200000000</v>
      </c>
      <c r="J46" s="10" t="s">
        <v>118</v>
      </c>
      <c r="K46" s="10">
        <v>200000000</v>
      </c>
      <c r="L46" s="10" t="s">
        <v>118</v>
      </c>
      <c r="M46" s="10" t="s">
        <v>118</v>
      </c>
      <c r="N46" s="10">
        <v>16178300000</v>
      </c>
      <c r="O46" s="10" t="s">
        <v>118</v>
      </c>
      <c r="P46" s="6"/>
      <c r="Q46" s="7" t="s">
        <v>1022</v>
      </c>
      <c r="R46" s="7" t="s">
        <v>39</v>
      </c>
      <c r="S46" s="7" t="s">
        <v>273</v>
      </c>
      <c r="T46" s="7" t="s">
        <v>225</v>
      </c>
      <c r="U46" s="7" t="s">
        <v>182</v>
      </c>
    </row>
    <row r="47" spans="1:21" ht="24">
      <c r="A47" s="7" t="s">
        <v>541</v>
      </c>
      <c r="B47" s="7" t="s">
        <v>120</v>
      </c>
      <c r="C47" s="8" t="s">
        <v>546</v>
      </c>
      <c r="D47" s="7" t="s">
        <v>547</v>
      </c>
      <c r="E47" s="9" t="s">
        <v>381</v>
      </c>
      <c r="F47" s="9" t="s">
        <v>156</v>
      </c>
      <c r="G47" s="145" t="s">
        <v>147</v>
      </c>
      <c r="H47" s="10">
        <v>220000000</v>
      </c>
      <c r="I47" s="10">
        <f>SUM(H47/0.74197737)</f>
        <v>296504999.8762092</v>
      </c>
      <c r="J47" s="10" t="s">
        <v>118</v>
      </c>
      <c r="K47" s="10">
        <v>305806000.52</v>
      </c>
      <c r="L47" s="10" t="s">
        <v>118</v>
      </c>
      <c r="M47" s="10" t="s">
        <v>118</v>
      </c>
      <c r="N47" s="10">
        <v>24824626000</v>
      </c>
      <c r="O47" s="10" t="s">
        <v>118</v>
      </c>
      <c r="P47" s="6"/>
      <c r="Q47" s="7" t="s">
        <v>1022</v>
      </c>
      <c r="R47" s="7" t="s">
        <v>39</v>
      </c>
      <c r="S47" s="7" t="s">
        <v>273</v>
      </c>
      <c r="T47" s="7" t="s">
        <v>225</v>
      </c>
      <c r="U47" s="7" t="s">
        <v>182</v>
      </c>
    </row>
    <row r="48" spans="1:21" ht="24">
      <c r="A48" s="7" t="s">
        <v>670</v>
      </c>
      <c r="B48" s="7" t="s">
        <v>120</v>
      </c>
      <c r="C48" s="8" t="s">
        <v>40</v>
      </c>
      <c r="D48" s="7" t="s">
        <v>41</v>
      </c>
      <c r="E48" s="9" t="s">
        <v>42</v>
      </c>
      <c r="F48" s="9" t="s">
        <v>43</v>
      </c>
      <c r="G48" s="145" t="s">
        <v>119</v>
      </c>
      <c r="H48" s="10">
        <v>143853000</v>
      </c>
      <c r="I48" s="10">
        <v>143853000</v>
      </c>
      <c r="J48" s="10" t="s">
        <v>118</v>
      </c>
      <c r="K48" s="10">
        <v>0</v>
      </c>
      <c r="L48" s="10">
        <v>143853000</v>
      </c>
      <c r="M48" s="10" t="s">
        <v>118</v>
      </c>
      <c r="N48" s="10">
        <v>0</v>
      </c>
      <c r="O48" s="10">
        <v>11715386783.65</v>
      </c>
      <c r="P48" s="10">
        <v>143853000</v>
      </c>
      <c r="Q48" s="7" t="s">
        <v>1023</v>
      </c>
      <c r="R48" s="7" t="s">
        <v>1024</v>
      </c>
      <c r="S48" s="7" t="s">
        <v>197</v>
      </c>
      <c r="T48" s="7" t="s">
        <v>44</v>
      </c>
      <c r="U48" s="7" t="s">
        <v>137</v>
      </c>
    </row>
    <row r="49" spans="1:21" ht="24">
      <c r="A49" s="7" t="s">
        <v>670</v>
      </c>
      <c r="B49" s="7" t="s">
        <v>120</v>
      </c>
      <c r="C49" s="8" t="s">
        <v>45</v>
      </c>
      <c r="D49" s="7" t="s">
        <v>46</v>
      </c>
      <c r="E49" s="9" t="s">
        <v>42</v>
      </c>
      <c r="F49" s="9" t="s">
        <v>43</v>
      </c>
      <c r="G49" s="145" t="s">
        <v>119</v>
      </c>
      <c r="H49" s="10">
        <v>156147000</v>
      </c>
      <c r="I49" s="10">
        <v>156147000</v>
      </c>
      <c r="J49" s="10" t="s">
        <v>118</v>
      </c>
      <c r="K49" s="10">
        <v>0</v>
      </c>
      <c r="L49" s="10">
        <v>156147000</v>
      </c>
      <c r="M49" s="10" t="s">
        <v>118</v>
      </c>
      <c r="N49" s="10">
        <v>0</v>
      </c>
      <c r="O49" s="10">
        <v>12716610012.35</v>
      </c>
      <c r="P49" s="10">
        <v>156147000</v>
      </c>
      <c r="Q49" s="7" t="s">
        <v>1023</v>
      </c>
      <c r="R49" s="7" t="s">
        <v>1024</v>
      </c>
      <c r="S49" s="7" t="s">
        <v>197</v>
      </c>
      <c r="T49" s="7" t="s">
        <v>44</v>
      </c>
      <c r="U49" s="7" t="s">
        <v>137</v>
      </c>
    </row>
    <row r="50" spans="1:21" ht="24">
      <c r="A50" s="7" t="s">
        <v>160</v>
      </c>
      <c r="B50" s="7" t="s">
        <v>120</v>
      </c>
      <c r="C50" s="8" t="s">
        <v>168</v>
      </c>
      <c r="D50" s="7" t="s">
        <v>169</v>
      </c>
      <c r="E50" s="9" t="s">
        <v>170</v>
      </c>
      <c r="F50" s="9" t="s">
        <v>171</v>
      </c>
      <c r="G50" s="145" t="s">
        <v>147</v>
      </c>
      <c r="H50" s="10">
        <v>97080115.36</v>
      </c>
      <c r="I50" s="10">
        <f>SUM(H50/0.78403701)</f>
        <v>123820832.59054314</v>
      </c>
      <c r="J50" s="10" t="s">
        <v>118</v>
      </c>
      <c r="K50" s="10">
        <v>0</v>
      </c>
      <c r="L50" s="10">
        <v>137106246.679</v>
      </c>
      <c r="M50" s="10" t="s">
        <v>118</v>
      </c>
      <c r="N50" s="10">
        <v>0</v>
      </c>
      <c r="O50" s="10">
        <v>11165931265.256</v>
      </c>
      <c r="P50" s="10">
        <v>97080115.36</v>
      </c>
      <c r="Q50" s="7" t="s">
        <v>1023</v>
      </c>
      <c r="R50" s="7" t="s">
        <v>1024</v>
      </c>
      <c r="S50" s="7" t="s">
        <v>140</v>
      </c>
      <c r="T50" s="7" t="s">
        <v>152</v>
      </c>
      <c r="U50" s="7" t="s">
        <v>137</v>
      </c>
    </row>
    <row r="51" spans="1:21" ht="24">
      <c r="A51" s="7" t="s">
        <v>160</v>
      </c>
      <c r="B51" s="7" t="s">
        <v>120</v>
      </c>
      <c r="C51" s="8" t="s">
        <v>172</v>
      </c>
      <c r="D51" s="7" t="s">
        <v>173</v>
      </c>
      <c r="E51" s="9" t="s">
        <v>174</v>
      </c>
      <c r="F51" s="9" t="s">
        <v>175</v>
      </c>
      <c r="G51" s="145" t="s">
        <v>147</v>
      </c>
      <c r="H51" s="10">
        <v>11291104.59</v>
      </c>
      <c r="I51" s="10">
        <f>SUM(H51/0.77890719)</f>
        <v>14496084.687573625</v>
      </c>
      <c r="J51" s="10" t="s">
        <v>118</v>
      </c>
      <c r="K51" s="10">
        <v>0</v>
      </c>
      <c r="L51" s="10">
        <v>15946426.984</v>
      </c>
      <c r="M51" s="10" t="s">
        <v>118</v>
      </c>
      <c r="N51" s="10">
        <v>0</v>
      </c>
      <c r="O51" s="10">
        <v>1298676843.278</v>
      </c>
      <c r="P51" s="10">
        <v>11291104.59</v>
      </c>
      <c r="Q51" s="7" t="s">
        <v>1023</v>
      </c>
      <c r="R51" s="7" t="s">
        <v>1024</v>
      </c>
      <c r="S51" s="7" t="s">
        <v>140</v>
      </c>
      <c r="T51" s="7" t="s">
        <v>152</v>
      </c>
      <c r="U51" s="7" t="s">
        <v>137</v>
      </c>
    </row>
    <row r="52" spans="1:21" ht="24">
      <c r="A52" s="7" t="s">
        <v>180</v>
      </c>
      <c r="B52" s="7" t="s">
        <v>120</v>
      </c>
      <c r="C52" s="8" t="s">
        <v>360</v>
      </c>
      <c r="D52" s="7" t="s">
        <v>361</v>
      </c>
      <c r="E52" s="9" t="s">
        <v>362</v>
      </c>
      <c r="F52" s="9" t="s">
        <v>363</v>
      </c>
      <c r="G52" s="145" t="s">
        <v>119</v>
      </c>
      <c r="H52" s="10">
        <v>170000000</v>
      </c>
      <c r="I52" s="10">
        <v>170000000</v>
      </c>
      <c r="J52" s="10" t="s">
        <v>118</v>
      </c>
      <c r="K52" s="10">
        <v>52416.67</v>
      </c>
      <c r="L52" s="10">
        <v>169947583.33</v>
      </c>
      <c r="M52" s="10" t="s">
        <v>118</v>
      </c>
      <c r="N52" s="10">
        <v>4218231.29</v>
      </c>
      <c r="O52" s="10">
        <v>13840529371.355</v>
      </c>
      <c r="P52" s="10">
        <v>169947583.33</v>
      </c>
      <c r="Q52" s="7" t="s">
        <v>1023</v>
      </c>
      <c r="R52" s="7" t="s">
        <v>1024</v>
      </c>
      <c r="S52" s="7" t="s">
        <v>124</v>
      </c>
      <c r="T52" s="7" t="s">
        <v>299</v>
      </c>
      <c r="U52" s="7" t="s">
        <v>182</v>
      </c>
    </row>
    <row r="53" spans="1:21" ht="24">
      <c r="A53" s="7" t="s">
        <v>180</v>
      </c>
      <c r="B53" s="7" t="s">
        <v>120</v>
      </c>
      <c r="C53" s="8" t="s">
        <v>364</v>
      </c>
      <c r="D53" s="7" t="s">
        <v>365</v>
      </c>
      <c r="E53" s="9" t="s">
        <v>362</v>
      </c>
      <c r="F53" s="9" t="s">
        <v>363</v>
      </c>
      <c r="G53" s="145" t="s">
        <v>177</v>
      </c>
      <c r="H53" s="10">
        <v>6451000</v>
      </c>
      <c r="I53" s="10">
        <f>SUM(H53/0.67413155)</f>
        <v>9569348.890435405</v>
      </c>
      <c r="J53" s="10" t="s">
        <v>118</v>
      </c>
      <c r="K53" s="10">
        <v>0</v>
      </c>
      <c r="L53" s="10">
        <v>10013435.793</v>
      </c>
      <c r="M53" s="10" t="s">
        <v>118</v>
      </c>
      <c r="N53" s="10">
        <v>0</v>
      </c>
      <c r="O53" s="10">
        <v>815494103.999</v>
      </c>
      <c r="P53" s="10">
        <v>6451000</v>
      </c>
      <c r="Q53" s="7" t="s">
        <v>1023</v>
      </c>
      <c r="R53" s="7" t="s">
        <v>1024</v>
      </c>
      <c r="S53" s="7" t="s">
        <v>124</v>
      </c>
      <c r="T53" s="7" t="s">
        <v>299</v>
      </c>
      <c r="U53" s="7" t="s">
        <v>182</v>
      </c>
    </row>
    <row r="54" spans="1:21" ht="24">
      <c r="A54" s="7" t="s">
        <v>180</v>
      </c>
      <c r="B54" s="7" t="s">
        <v>120</v>
      </c>
      <c r="C54" s="8" t="s">
        <v>366</v>
      </c>
      <c r="D54" s="7" t="s">
        <v>367</v>
      </c>
      <c r="E54" s="9" t="s">
        <v>368</v>
      </c>
      <c r="F54" s="9" t="s">
        <v>326</v>
      </c>
      <c r="G54" s="145" t="s">
        <v>119</v>
      </c>
      <c r="H54" s="10">
        <v>242000000</v>
      </c>
      <c r="I54" s="10">
        <v>242000000</v>
      </c>
      <c r="J54" s="10" t="s">
        <v>118</v>
      </c>
      <c r="K54" s="10">
        <v>17141.67</v>
      </c>
      <c r="L54" s="10">
        <v>241982858.33</v>
      </c>
      <c r="M54" s="10" t="s">
        <v>118</v>
      </c>
      <c r="N54" s="10">
        <v>1361133.81</v>
      </c>
      <c r="O54" s="10">
        <v>19707081398.018</v>
      </c>
      <c r="P54" s="10">
        <v>241982858.33</v>
      </c>
      <c r="Q54" s="7" t="s">
        <v>1023</v>
      </c>
      <c r="R54" s="7" t="s">
        <v>1024</v>
      </c>
      <c r="S54" s="7" t="s">
        <v>140</v>
      </c>
      <c r="T54" s="7" t="s">
        <v>369</v>
      </c>
      <c r="U54" s="7" t="s">
        <v>182</v>
      </c>
    </row>
    <row r="55" spans="1:21" ht="24">
      <c r="A55" s="7" t="s">
        <v>180</v>
      </c>
      <c r="B55" s="7" t="s">
        <v>120</v>
      </c>
      <c r="C55" s="8" t="s">
        <v>370</v>
      </c>
      <c r="D55" s="7" t="s">
        <v>371</v>
      </c>
      <c r="E55" s="9" t="s">
        <v>368</v>
      </c>
      <c r="F55" s="9" t="s">
        <v>372</v>
      </c>
      <c r="G55" s="145" t="s">
        <v>177</v>
      </c>
      <c r="H55" s="10">
        <v>6132000</v>
      </c>
      <c r="I55" s="10">
        <f>SUM(H55/0.66928581)</f>
        <v>9162005.093160424</v>
      </c>
      <c r="J55" s="10" t="s">
        <v>118</v>
      </c>
      <c r="K55" s="10">
        <v>0</v>
      </c>
      <c r="L55" s="10">
        <v>9518274.419</v>
      </c>
      <c r="M55" s="10" t="s">
        <v>118</v>
      </c>
      <c r="N55" s="10">
        <v>0</v>
      </c>
      <c r="O55" s="10">
        <v>775168167.063</v>
      </c>
      <c r="P55" s="10">
        <v>6132000</v>
      </c>
      <c r="Q55" s="7" t="s">
        <v>1023</v>
      </c>
      <c r="R55" s="7" t="s">
        <v>1024</v>
      </c>
      <c r="S55" s="7" t="s">
        <v>140</v>
      </c>
      <c r="T55" s="7" t="s">
        <v>369</v>
      </c>
      <c r="U55" s="7" t="s">
        <v>182</v>
      </c>
    </row>
    <row r="56" spans="1:21" ht="24">
      <c r="A56" s="7" t="s">
        <v>180</v>
      </c>
      <c r="B56" s="7" t="s">
        <v>120</v>
      </c>
      <c r="C56" s="8" t="s">
        <v>390</v>
      </c>
      <c r="D56" s="7" t="s">
        <v>391</v>
      </c>
      <c r="E56" s="9" t="s">
        <v>392</v>
      </c>
      <c r="F56" s="9" t="s">
        <v>393</v>
      </c>
      <c r="G56" s="145" t="s">
        <v>177</v>
      </c>
      <c r="H56" s="10">
        <v>25538000</v>
      </c>
      <c r="I56" s="10">
        <f>SUM(H56/0.6685207)</f>
        <v>38200761.77147544</v>
      </c>
      <c r="J56" s="10" t="s">
        <v>118</v>
      </c>
      <c r="K56" s="10">
        <v>0</v>
      </c>
      <c r="L56" s="10">
        <v>39640849.987</v>
      </c>
      <c r="M56" s="10" t="s">
        <v>118</v>
      </c>
      <c r="N56" s="10">
        <v>0</v>
      </c>
      <c r="O56" s="10">
        <v>3228350399.617</v>
      </c>
      <c r="P56" s="10">
        <v>25538000</v>
      </c>
      <c r="Q56" s="7" t="s">
        <v>1023</v>
      </c>
      <c r="R56" s="7" t="s">
        <v>1024</v>
      </c>
      <c r="S56" s="7" t="s">
        <v>197</v>
      </c>
      <c r="T56" s="7" t="s">
        <v>387</v>
      </c>
      <c r="U56" s="7" t="s">
        <v>182</v>
      </c>
    </row>
    <row r="57" spans="1:21" ht="24">
      <c r="A57" s="7" t="s">
        <v>397</v>
      </c>
      <c r="B57" s="7" t="s">
        <v>120</v>
      </c>
      <c r="C57" s="8" t="s">
        <v>415</v>
      </c>
      <c r="D57" s="7" t="s">
        <v>416</v>
      </c>
      <c r="E57" s="9" t="s">
        <v>417</v>
      </c>
      <c r="F57" s="9" t="s">
        <v>326</v>
      </c>
      <c r="G57" s="145" t="s">
        <v>119</v>
      </c>
      <c r="H57" s="10">
        <v>173600000</v>
      </c>
      <c r="I57" s="10">
        <v>173600000</v>
      </c>
      <c r="J57" s="10" t="s">
        <v>118</v>
      </c>
      <c r="K57" s="10">
        <v>18534154.51</v>
      </c>
      <c r="L57" s="10">
        <v>155065845.49</v>
      </c>
      <c r="M57" s="10" t="s">
        <v>118</v>
      </c>
      <c r="N57" s="10">
        <v>1498868003.84</v>
      </c>
      <c r="O57" s="10">
        <v>12628560800.602</v>
      </c>
      <c r="P57" s="10">
        <v>155065845.49</v>
      </c>
      <c r="Q57" s="7" t="s">
        <v>1023</v>
      </c>
      <c r="R57" s="7" t="s">
        <v>1024</v>
      </c>
      <c r="S57" s="7" t="s">
        <v>140</v>
      </c>
      <c r="T57" s="7" t="s">
        <v>152</v>
      </c>
      <c r="U57" s="7" t="s">
        <v>182</v>
      </c>
    </row>
    <row r="58" spans="1:21" ht="24">
      <c r="A58" s="7" t="s">
        <v>422</v>
      </c>
      <c r="B58" s="7" t="s">
        <v>120</v>
      </c>
      <c r="C58" s="8" t="s">
        <v>501</v>
      </c>
      <c r="D58" s="7" t="s">
        <v>502</v>
      </c>
      <c r="E58" s="9" t="s">
        <v>417</v>
      </c>
      <c r="F58" s="9" t="s">
        <v>503</v>
      </c>
      <c r="G58" s="145" t="s">
        <v>177</v>
      </c>
      <c r="H58" s="10">
        <v>23400000</v>
      </c>
      <c r="I58" s="10">
        <f>SUM(H58/0.61494564)</f>
        <v>38052143.92608752</v>
      </c>
      <c r="J58" s="10" t="s">
        <v>118</v>
      </c>
      <c r="K58" s="10">
        <v>1615000</v>
      </c>
      <c r="L58" s="10">
        <v>34712145.371</v>
      </c>
      <c r="M58" s="10" t="s">
        <v>118</v>
      </c>
      <c r="N58" s="10">
        <v>128399346.55</v>
      </c>
      <c r="O58" s="10">
        <v>2826956748.283</v>
      </c>
      <c r="P58" s="10">
        <v>22362758.84</v>
      </c>
      <c r="Q58" s="7" t="s">
        <v>1023</v>
      </c>
      <c r="R58" s="7" t="s">
        <v>1024</v>
      </c>
      <c r="S58" s="7" t="s">
        <v>405</v>
      </c>
      <c r="T58" s="7" t="s">
        <v>181</v>
      </c>
      <c r="U58" s="7" t="s">
        <v>182</v>
      </c>
    </row>
    <row r="59" spans="1:21" ht="24">
      <c r="A59" s="7" t="s">
        <v>422</v>
      </c>
      <c r="B59" s="7" t="s">
        <v>120</v>
      </c>
      <c r="C59" s="8" t="s">
        <v>504</v>
      </c>
      <c r="D59" s="7" t="s">
        <v>505</v>
      </c>
      <c r="E59" s="9" t="s">
        <v>417</v>
      </c>
      <c r="F59" s="9" t="s">
        <v>326</v>
      </c>
      <c r="G59" s="145" t="s">
        <v>177</v>
      </c>
      <c r="H59" s="10">
        <v>18700000</v>
      </c>
      <c r="I59" s="10">
        <f>SUM(H59/0.61494564)</f>
        <v>30409191.940933187</v>
      </c>
      <c r="J59" s="10" t="s">
        <v>118</v>
      </c>
      <c r="K59" s="10">
        <v>0</v>
      </c>
      <c r="L59" s="10">
        <v>29026701.181</v>
      </c>
      <c r="M59" s="10" t="s">
        <v>118</v>
      </c>
      <c r="N59" s="10">
        <v>0</v>
      </c>
      <c r="O59" s="10">
        <v>2363934234.194</v>
      </c>
      <c r="P59" s="10">
        <v>18700000</v>
      </c>
      <c r="Q59" s="7" t="s">
        <v>1023</v>
      </c>
      <c r="R59" s="7" t="s">
        <v>1024</v>
      </c>
      <c r="S59" s="7" t="s">
        <v>140</v>
      </c>
      <c r="T59" s="7" t="s">
        <v>152</v>
      </c>
      <c r="U59" s="7" t="s">
        <v>182</v>
      </c>
    </row>
    <row r="60" spans="1:21" ht="24">
      <c r="A60" s="7" t="s">
        <v>422</v>
      </c>
      <c r="B60" s="7" t="s">
        <v>120</v>
      </c>
      <c r="C60" s="8" t="s">
        <v>506</v>
      </c>
      <c r="D60" s="7" t="s">
        <v>505</v>
      </c>
      <c r="E60" s="9" t="s">
        <v>507</v>
      </c>
      <c r="F60" s="9" t="s">
        <v>326</v>
      </c>
      <c r="G60" s="145" t="s">
        <v>177</v>
      </c>
      <c r="H60" s="10">
        <v>32300000</v>
      </c>
      <c r="I60" s="10">
        <f>SUM(H60/0.60754449)</f>
        <v>53164830.776425935</v>
      </c>
      <c r="J60" s="10" t="s">
        <v>118</v>
      </c>
      <c r="K60" s="10">
        <v>2653875.27</v>
      </c>
      <c r="L60" s="10">
        <v>47401118.276</v>
      </c>
      <c r="M60" s="10" t="s">
        <v>118</v>
      </c>
      <c r="N60" s="10">
        <v>213845989.02</v>
      </c>
      <c r="O60" s="10">
        <v>3860346566.167</v>
      </c>
      <c r="P60" s="10">
        <v>30537431.94</v>
      </c>
      <c r="Q60" s="7" t="s">
        <v>1023</v>
      </c>
      <c r="R60" s="7" t="s">
        <v>1024</v>
      </c>
      <c r="S60" s="7" t="s">
        <v>140</v>
      </c>
      <c r="T60" s="7" t="s">
        <v>152</v>
      </c>
      <c r="U60" s="7" t="s">
        <v>182</v>
      </c>
    </row>
    <row r="61" spans="1:21" ht="24">
      <c r="A61" s="7" t="s">
        <v>512</v>
      </c>
      <c r="B61" s="7" t="s">
        <v>120</v>
      </c>
      <c r="C61" s="8" t="s">
        <v>534</v>
      </c>
      <c r="D61" s="7" t="s">
        <v>535</v>
      </c>
      <c r="E61" s="9" t="s">
        <v>536</v>
      </c>
      <c r="F61" s="9" t="s">
        <v>537</v>
      </c>
      <c r="G61" s="145" t="s">
        <v>119</v>
      </c>
      <c r="H61" s="10">
        <v>150200000</v>
      </c>
      <c r="I61" s="10">
        <v>150200000</v>
      </c>
      <c r="J61" s="10" t="s">
        <v>118</v>
      </c>
      <c r="K61" s="10">
        <v>27860764.32</v>
      </c>
      <c r="L61" s="10">
        <v>122339235.68</v>
      </c>
      <c r="M61" s="10" t="s">
        <v>118</v>
      </c>
      <c r="N61" s="10">
        <v>2244841373.13</v>
      </c>
      <c r="O61" s="10">
        <v>9963306047.196</v>
      </c>
      <c r="P61" s="10">
        <v>122339235.68</v>
      </c>
      <c r="Q61" s="7" t="s">
        <v>1023</v>
      </c>
      <c r="R61" s="7" t="s">
        <v>1024</v>
      </c>
      <c r="S61" s="7" t="s">
        <v>140</v>
      </c>
      <c r="T61" s="7" t="s">
        <v>152</v>
      </c>
      <c r="U61" s="7" t="s">
        <v>182</v>
      </c>
    </row>
    <row r="62" spans="1:21" ht="24">
      <c r="A62" s="7" t="s">
        <v>512</v>
      </c>
      <c r="B62" s="7" t="s">
        <v>120</v>
      </c>
      <c r="C62" s="8" t="s">
        <v>53</v>
      </c>
      <c r="D62" s="7" t="s">
        <v>54</v>
      </c>
      <c r="E62" s="9" t="s">
        <v>55</v>
      </c>
      <c r="F62" s="9" t="s">
        <v>175</v>
      </c>
      <c r="G62" s="145" t="s">
        <v>119</v>
      </c>
      <c r="H62" s="10">
        <v>137640000</v>
      </c>
      <c r="I62" s="10">
        <v>137640000</v>
      </c>
      <c r="J62" s="10" t="s">
        <v>118</v>
      </c>
      <c r="K62" s="10">
        <v>0</v>
      </c>
      <c r="L62" s="10">
        <v>137640000</v>
      </c>
      <c r="M62" s="10" t="s">
        <v>118</v>
      </c>
      <c r="N62" s="10">
        <v>0</v>
      </c>
      <c r="O62" s="10">
        <v>11209400130.005</v>
      </c>
      <c r="P62" s="10">
        <v>137640000</v>
      </c>
      <c r="Q62" s="7" t="s">
        <v>1023</v>
      </c>
      <c r="R62" s="7" t="s">
        <v>1024</v>
      </c>
      <c r="S62" s="7" t="s">
        <v>140</v>
      </c>
      <c r="T62" s="7" t="s">
        <v>152</v>
      </c>
      <c r="U62" s="7" t="s">
        <v>182</v>
      </c>
    </row>
    <row r="63" spans="1:21" ht="24">
      <c r="A63" s="7" t="s">
        <v>585</v>
      </c>
      <c r="B63" s="7" t="s">
        <v>120</v>
      </c>
      <c r="C63" s="8" t="s">
        <v>589</v>
      </c>
      <c r="D63" s="7" t="s">
        <v>590</v>
      </c>
      <c r="E63" s="9" t="s">
        <v>591</v>
      </c>
      <c r="F63" s="9" t="s">
        <v>537</v>
      </c>
      <c r="G63" s="145" t="s">
        <v>119</v>
      </c>
      <c r="H63" s="10">
        <v>30000000</v>
      </c>
      <c r="I63" s="10">
        <v>30000000</v>
      </c>
      <c r="J63" s="10" t="s">
        <v>118</v>
      </c>
      <c r="K63" s="10">
        <v>0</v>
      </c>
      <c r="L63" s="10">
        <v>30000000</v>
      </c>
      <c r="M63" s="10" t="s">
        <v>118</v>
      </c>
      <c r="N63" s="10">
        <v>0</v>
      </c>
      <c r="O63" s="10">
        <v>2443199679.6</v>
      </c>
      <c r="P63" s="10">
        <v>30000000</v>
      </c>
      <c r="Q63" s="7" t="s">
        <v>1023</v>
      </c>
      <c r="R63" s="7" t="s">
        <v>1024</v>
      </c>
      <c r="S63" s="7" t="s">
        <v>140</v>
      </c>
      <c r="T63" s="7" t="s">
        <v>152</v>
      </c>
      <c r="U63" s="7" t="s">
        <v>182</v>
      </c>
    </row>
    <row r="64" spans="1:21" ht="24">
      <c r="A64" s="7" t="s">
        <v>585</v>
      </c>
      <c r="B64" s="7" t="s">
        <v>120</v>
      </c>
      <c r="C64" s="8" t="s">
        <v>34</v>
      </c>
      <c r="D64" s="7" t="s">
        <v>35</v>
      </c>
      <c r="E64" s="9" t="s">
        <v>14</v>
      </c>
      <c r="F64" s="9" t="s">
        <v>15</v>
      </c>
      <c r="G64" s="145" t="s">
        <v>119</v>
      </c>
      <c r="H64" s="10">
        <v>6000000</v>
      </c>
      <c r="I64" s="10">
        <v>6000000</v>
      </c>
      <c r="J64" s="10"/>
      <c r="K64" s="10"/>
      <c r="L64" s="10">
        <v>6000000</v>
      </c>
      <c r="M64" s="10"/>
      <c r="N64" s="10"/>
      <c r="O64" s="10">
        <v>489299828.28000003</v>
      </c>
      <c r="P64" s="10">
        <v>6000000</v>
      </c>
      <c r="Q64" s="7" t="s">
        <v>70</v>
      </c>
      <c r="R64" s="7" t="s">
        <v>131</v>
      </c>
      <c r="S64" s="7" t="s">
        <v>131</v>
      </c>
      <c r="T64" s="7" t="s">
        <v>132</v>
      </c>
      <c r="U64" s="7" t="s">
        <v>182</v>
      </c>
    </row>
    <row r="65" spans="1:21" ht="24">
      <c r="A65" s="7" t="s">
        <v>631</v>
      </c>
      <c r="B65" s="7" t="s">
        <v>120</v>
      </c>
      <c r="C65" s="8" t="s">
        <v>635</v>
      </c>
      <c r="D65" s="7" t="s">
        <v>636</v>
      </c>
      <c r="E65" s="9" t="s">
        <v>56</v>
      </c>
      <c r="F65" s="9" t="s">
        <v>638</v>
      </c>
      <c r="G65" s="145" t="s">
        <v>119</v>
      </c>
      <c r="H65" s="10">
        <v>45000000</v>
      </c>
      <c r="I65" s="10">
        <v>45000000</v>
      </c>
      <c r="J65" s="10" t="s">
        <v>118</v>
      </c>
      <c r="K65" s="10">
        <v>0</v>
      </c>
      <c r="L65" s="10">
        <v>45000000</v>
      </c>
      <c r="M65" s="10" t="s">
        <v>118</v>
      </c>
      <c r="N65" s="10">
        <v>0</v>
      </c>
      <c r="O65" s="10">
        <v>3664799519.4</v>
      </c>
      <c r="P65" s="10">
        <v>45000000</v>
      </c>
      <c r="Q65" s="7" t="s">
        <v>1023</v>
      </c>
      <c r="R65" s="7" t="s">
        <v>1024</v>
      </c>
      <c r="S65" s="7" t="s">
        <v>140</v>
      </c>
      <c r="T65" s="7" t="s">
        <v>152</v>
      </c>
      <c r="U65" s="7" t="s">
        <v>137</v>
      </c>
    </row>
    <row r="66" spans="1:21" ht="24">
      <c r="A66" s="7" t="s">
        <v>631</v>
      </c>
      <c r="B66" s="7" t="s">
        <v>120</v>
      </c>
      <c r="C66" s="8" t="s">
        <v>639</v>
      </c>
      <c r="D66" s="7" t="s">
        <v>640</v>
      </c>
      <c r="E66" s="9" t="s">
        <v>637</v>
      </c>
      <c r="F66" s="9" t="s">
        <v>638</v>
      </c>
      <c r="G66" s="145" t="s">
        <v>119</v>
      </c>
      <c r="H66" s="10">
        <v>160000000</v>
      </c>
      <c r="I66" s="10">
        <v>160000000</v>
      </c>
      <c r="J66" s="10" t="s">
        <v>118</v>
      </c>
      <c r="K66" s="10">
        <v>0</v>
      </c>
      <c r="L66" s="10">
        <v>160000000</v>
      </c>
      <c r="M66" s="10" t="s">
        <v>118</v>
      </c>
      <c r="N66" s="10">
        <v>0</v>
      </c>
      <c r="O66" s="10">
        <v>13030398291.2</v>
      </c>
      <c r="P66" s="10">
        <v>160000000</v>
      </c>
      <c r="Q66" s="7" t="s">
        <v>1023</v>
      </c>
      <c r="R66" s="7" t="s">
        <v>1024</v>
      </c>
      <c r="S66" s="7" t="s">
        <v>140</v>
      </c>
      <c r="T66" s="7" t="s">
        <v>152</v>
      </c>
      <c r="U66" s="7" t="s">
        <v>137</v>
      </c>
    </row>
    <row r="67" spans="1:21" ht="24">
      <c r="A67" s="7" t="s">
        <v>1154</v>
      </c>
      <c r="B67" s="7" t="s">
        <v>671</v>
      </c>
      <c r="C67" s="8" t="s">
        <v>1155</v>
      </c>
      <c r="D67" s="7" t="s">
        <v>1156</v>
      </c>
      <c r="E67" s="9" t="s">
        <v>1157</v>
      </c>
      <c r="F67" s="9" t="s">
        <v>1157</v>
      </c>
      <c r="G67" s="145" t="s">
        <v>119</v>
      </c>
      <c r="H67" s="10">
        <v>10000000</v>
      </c>
      <c r="I67" s="10">
        <v>10000000</v>
      </c>
      <c r="J67" s="10">
        <v>10000000</v>
      </c>
      <c r="K67" s="10"/>
      <c r="L67" s="10"/>
      <c r="M67" s="10">
        <v>803351000</v>
      </c>
      <c r="N67" s="10"/>
      <c r="O67" s="10"/>
      <c r="P67" s="10"/>
      <c r="Q67" s="7" t="s">
        <v>1020</v>
      </c>
      <c r="R67" s="7" t="s">
        <v>273</v>
      </c>
      <c r="S67" s="7" t="s">
        <v>1190</v>
      </c>
      <c r="T67" s="7" t="s">
        <v>225</v>
      </c>
      <c r="U67" s="7" t="s">
        <v>137</v>
      </c>
    </row>
  </sheetData>
  <sheetProtection/>
  <conditionalFormatting sqref="M1:M2 J1:K2 O1:P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310"/>
  <sheetViews>
    <sheetView zoomScalePageLayoutView="0" workbookViewId="0" topLeftCell="A1">
      <pane xSplit="1" ySplit="1" topLeftCell="B17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6" sqref="A186:IV187"/>
    </sheetView>
  </sheetViews>
  <sheetFormatPr defaultColWidth="9.140625" defaultRowHeight="12.75"/>
  <cols>
    <col min="1" max="1" width="15.8515625" style="1" customWidth="1"/>
    <col min="2" max="2" width="10.140625" style="1" bestFit="1" customWidth="1"/>
    <col min="3" max="3" width="12.7109375" style="2" customWidth="1"/>
    <col min="4" max="4" width="28.7109375" style="1" customWidth="1"/>
    <col min="5" max="6" width="10.7109375" style="3" bestFit="1" customWidth="1"/>
    <col min="7" max="7" width="11.28125" style="1" bestFit="1" customWidth="1"/>
    <col min="8" max="8" width="16.421875" style="4" bestFit="1" customWidth="1"/>
    <col min="9" max="11" width="16.00390625" style="4" bestFit="1" customWidth="1"/>
    <col min="12" max="12" width="18.140625" style="0" bestFit="1" customWidth="1"/>
    <col min="13" max="13" width="15.8515625" style="0" bestFit="1" customWidth="1"/>
    <col min="14" max="14" width="18.140625" style="0" bestFit="1" customWidth="1"/>
    <col min="15" max="15" width="15.8515625" style="0" customWidth="1"/>
    <col min="16" max="16" width="13.57421875" style="0" bestFit="1" customWidth="1"/>
    <col min="17" max="17" width="22.140625" style="1" bestFit="1" customWidth="1"/>
    <col min="18" max="20" width="28.7109375" style="1" customWidth="1"/>
  </cols>
  <sheetData>
    <row r="1" spans="1:20" s="5" customFormat="1" ht="38.25">
      <c r="A1" s="11" t="s">
        <v>1002</v>
      </c>
      <c r="B1" s="11" t="s">
        <v>1003</v>
      </c>
      <c r="C1" s="11" t="s">
        <v>1004</v>
      </c>
      <c r="D1" s="12" t="s">
        <v>1005</v>
      </c>
      <c r="E1" s="13" t="s">
        <v>1006</v>
      </c>
      <c r="F1" s="14" t="s">
        <v>1007</v>
      </c>
      <c r="G1" s="15" t="s">
        <v>1008</v>
      </c>
      <c r="H1" s="14" t="s">
        <v>1009</v>
      </c>
      <c r="I1" s="14" t="s">
        <v>1010</v>
      </c>
      <c r="J1" s="14" t="s">
        <v>1078</v>
      </c>
      <c r="K1" s="14" t="s">
        <v>1079</v>
      </c>
      <c r="L1" s="163" t="s">
        <v>1012</v>
      </c>
      <c r="M1" s="14" t="s">
        <v>1080</v>
      </c>
      <c r="N1" s="14" t="s">
        <v>1081</v>
      </c>
      <c r="O1" s="14" t="s">
        <v>1153</v>
      </c>
      <c r="P1" s="14" t="s">
        <v>1015</v>
      </c>
      <c r="Q1" s="163" t="s">
        <v>117</v>
      </c>
      <c r="R1" s="14" t="s">
        <v>1016</v>
      </c>
      <c r="S1" s="14" t="s">
        <v>1017</v>
      </c>
      <c r="T1" s="14" t="s">
        <v>1018</v>
      </c>
    </row>
    <row r="2" spans="1:20" s="6" customFormat="1" ht="12">
      <c r="A2" s="164" t="s">
        <v>1154</v>
      </c>
      <c r="B2" s="164" t="s">
        <v>671</v>
      </c>
      <c r="C2" s="165" t="s">
        <v>1155</v>
      </c>
      <c r="D2" s="164" t="s">
        <v>1156</v>
      </c>
      <c r="E2" s="166" t="s">
        <v>1157</v>
      </c>
      <c r="F2" s="166" t="s">
        <v>1157</v>
      </c>
      <c r="G2" s="164" t="s">
        <v>119</v>
      </c>
      <c r="H2" s="167">
        <v>10000000</v>
      </c>
      <c r="I2" s="167"/>
      <c r="J2" s="167">
        <v>10000000</v>
      </c>
      <c r="K2" s="167"/>
      <c r="L2" s="168"/>
      <c r="M2" s="167">
        <v>803351000</v>
      </c>
      <c r="N2" s="167"/>
      <c r="O2" s="167"/>
      <c r="P2" s="164" t="s">
        <v>1020</v>
      </c>
      <c r="Q2" s="7" t="s">
        <v>1190</v>
      </c>
      <c r="R2" s="7" t="s">
        <v>273</v>
      </c>
      <c r="S2" s="7" t="s">
        <v>225</v>
      </c>
      <c r="T2" s="7" t="s">
        <v>137</v>
      </c>
    </row>
    <row r="3" spans="1:20" s="6" customFormat="1" ht="24">
      <c r="A3" s="164" t="s">
        <v>670</v>
      </c>
      <c r="B3" s="164" t="s">
        <v>120</v>
      </c>
      <c r="C3" s="165" t="s">
        <v>40</v>
      </c>
      <c r="D3" s="164" t="s">
        <v>41</v>
      </c>
      <c r="E3" s="166" t="s">
        <v>42</v>
      </c>
      <c r="F3" s="166" t="s">
        <v>43</v>
      </c>
      <c r="G3" s="164" t="s">
        <v>119</v>
      </c>
      <c r="H3" s="167">
        <v>143853000</v>
      </c>
      <c r="I3" s="167" t="s">
        <v>118</v>
      </c>
      <c r="J3" s="167">
        <v>0</v>
      </c>
      <c r="K3" s="167">
        <v>143853000</v>
      </c>
      <c r="L3" s="168" t="s">
        <v>118</v>
      </c>
      <c r="M3" s="167">
        <v>0</v>
      </c>
      <c r="N3" s="167">
        <v>11715386783.65</v>
      </c>
      <c r="O3" s="167">
        <v>143853000</v>
      </c>
      <c r="P3" s="164" t="s">
        <v>1023</v>
      </c>
      <c r="Q3" s="7" t="s">
        <v>1024</v>
      </c>
      <c r="R3" s="7" t="s">
        <v>197</v>
      </c>
      <c r="S3" s="7" t="s">
        <v>44</v>
      </c>
      <c r="T3" s="7" t="s">
        <v>137</v>
      </c>
    </row>
    <row r="4" spans="1:20" s="6" customFormat="1" ht="24">
      <c r="A4" s="164" t="s">
        <v>180</v>
      </c>
      <c r="B4" s="164" t="s">
        <v>120</v>
      </c>
      <c r="C4" s="165" t="s">
        <v>292</v>
      </c>
      <c r="D4" s="164" t="s">
        <v>293</v>
      </c>
      <c r="E4" s="166" t="s">
        <v>291</v>
      </c>
      <c r="F4" s="166" t="s">
        <v>123</v>
      </c>
      <c r="G4" s="164" t="s">
        <v>177</v>
      </c>
      <c r="H4" s="167">
        <v>45056000</v>
      </c>
      <c r="I4" s="167">
        <v>47906084.561</v>
      </c>
      <c r="J4" s="167">
        <v>0</v>
      </c>
      <c r="K4" s="167">
        <v>45728696.086</v>
      </c>
      <c r="L4" s="168">
        <v>3262403872.329</v>
      </c>
      <c r="M4" s="167">
        <v>0</v>
      </c>
      <c r="N4" s="167">
        <v>3724144520.821</v>
      </c>
      <c r="O4" s="167">
        <v>29460000</v>
      </c>
      <c r="P4" s="164" t="s">
        <v>1020</v>
      </c>
      <c r="Q4" s="7" t="s">
        <v>273</v>
      </c>
      <c r="R4" s="7" t="s">
        <v>273</v>
      </c>
      <c r="S4" s="7" t="s">
        <v>261</v>
      </c>
      <c r="T4" s="7" t="s">
        <v>182</v>
      </c>
    </row>
    <row r="5" spans="1:20" s="6" customFormat="1" ht="12">
      <c r="A5" s="164" t="s">
        <v>180</v>
      </c>
      <c r="B5" s="164" t="s">
        <v>120</v>
      </c>
      <c r="C5" s="165" t="s">
        <v>289</v>
      </c>
      <c r="D5" s="164" t="s">
        <v>290</v>
      </c>
      <c r="E5" s="166" t="s">
        <v>291</v>
      </c>
      <c r="F5" s="166" t="s">
        <v>123</v>
      </c>
      <c r="G5" s="164" t="s">
        <v>119</v>
      </c>
      <c r="H5" s="167">
        <v>130000000</v>
      </c>
      <c r="I5" s="167">
        <v>20000000</v>
      </c>
      <c r="J5" s="167">
        <v>0</v>
      </c>
      <c r="K5" s="167">
        <v>20000000</v>
      </c>
      <c r="L5" s="168">
        <v>1361999797</v>
      </c>
      <c r="M5" s="167">
        <v>0</v>
      </c>
      <c r="N5" s="167">
        <v>1628799786.4</v>
      </c>
      <c r="O5" s="167">
        <v>20000000</v>
      </c>
      <c r="P5" s="164" t="s">
        <v>1020</v>
      </c>
      <c r="Q5" s="7" t="s">
        <v>273</v>
      </c>
      <c r="R5" s="7" t="s">
        <v>273</v>
      </c>
      <c r="S5" s="7" t="s">
        <v>261</v>
      </c>
      <c r="T5" s="7" t="s">
        <v>182</v>
      </c>
    </row>
    <row r="6" spans="1:20" s="6" customFormat="1" ht="24">
      <c r="A6" s="164" t="s">
        <v>180</v>
      </c>
      <c r="B6" s="164" t="s">
        <v>120</v>
      </c>
      <c r="C6" s="165" t="s">
        <v>379</v>
      </c>
      <c r="D6" s="164" t="s">
        <v>380</v>
      </c>
      <c r="E6" s="166" t="s">
        <v>381</v>
      </c>
      <c r="F6" s="166" t="s">
        <v>135</v>
      </c>
      <c r="G6" s="164" t="s">
        <v>119</v>
      </c>
      <c r="H6" s="167">
        <v>45000000</v>
      </c>
      <c r="I6" s="167" t="s">
        <v>118</v>
      </c>
      <c r="J6" s="167">
        <v>0</v>
      </c>
      <c r="K6" s="167">
        <v>45000000</v>
      </c>
      <c r="L6" s="168" t="s">
        <v>118</v>
      </c>
      <c r="M6" s="167">
        <v>0</v>
      </c>
      <c r="N6" s="167">
        <v>3664799519.4</v>
      </c>
      <c r="O6" s="167">
        <v>45000000</v>
      </c>
      <c r="P6" s="164" t="s">
        <v>1020</v>
      </c>
      <c r="Q6" s="7" t="s">
        <v>273</v>
      </c>
      <c r="R6" s="7" t="s">
        <v>273</v>
      </c>
      <c r="S6" s="7" t="s">
        <v>261</v>
      </c>
      <c r="T6" s="7" t="s">
        <v>182</v>
      </c>
    </row>
    <row r="7" spans="1:20" s="6" customFormat="1" ht="24">
      <c r="A7" s="164" t="s">
        <v>180</v>
      </c>
      <c r="B7" s="164" t="s">
        <v>120</v>
      </c>
      <c r="C7" s="165" t="s">
        <v>382</v>
      </c>
      <c r="D7" s="164" t="s">
        <v>383</v>
      </c>
      <c r="E7" s="166" t="s">
        <v>381</v>
      </c>
      <c r="F7" s="166" t="s">
        <v>135</v>
      </c>
      <c r="G7" s="164" t="s">
        <v>177</v>
      </c>
      <c r="H7" s="167">
        <v>36955000</v>
      </c>
      <c r="I7" s="167" t="s">
        <v>118</v>
      </c>
      <c r="J7" s="167">
        <v>0</v>
      </c>
      <c r="K7" s="167">
        <v>57362660.008</v>
      </c>
      <c r="L7" s="168" t="s">
        <v>118</v>
      </c>
      <c r="M7" s="167">
        <v>0</v>
      </c>
      <c r="N7" s="167">
        <v>4671614418.43</v>
      </c>
      <c r="O7" s="167">
        <v>36955000</v>
      </c>
      <c r="P7" s="164" t="s">
        <v>1020</v>
      </c>
      <c r="Q7" s="7" t="s">
        <v>273</v>
      </c>
      <c r="R7" s="7" t="s">
        <v>273</v>
      </c>
      <c r="S7" s="7" t="s">
        <v>261</v>
      </c>
      <c r="T7" s="7" t="s">
        <v>182</v>
      </c>
    </row>
    <row r="8" spans="1:20" s="6" customFormat="1" ht="24">
      <c r="A8" s="164" t="s">
        <v>180</v>
      </c>
      <c r="B8" s="164" t="s">
        <v>671</v>
      </c>
      <c r="C8" s="165" t="s">
        <v>672</v>
      </c>
      <c r="D8" s="165" t="s">
        <v>673</v>
      </c>
      <c r="E8" s="166" t="s">
        <v>291</v>
      </c>
      <c r="F8" s="166" t="s">
        <v>123</v>
      </c>
      <c r="G8" s="165" t="s">
        <v>119</v>
      </c>
      <c r="H8" s="167">
        <v>5000000</v>
      </c>
      <c r="I8" s="167">
        <v>2500000</v>
      </c>
      <c r="J8" s="167" t="s">
        <v>118</v>
      </c>
      <c r="K8" s="167">
        <v>2500000</v>
      </c>
      <c r="L8" s="168">
        <v>170249974.625</v>
      </c>
      <c r="M8" s="167" t="s">
        <v>118</v>
      </c>
      <c r="N8" s="167">
        <v>203599973.3</v>
      </c>
      <c r="O8" s="167">
        <v>2500000</v>
      </c>
      <c r="P8" s="164" t="s">
        <v>1020</v>
      </c>
      <c r="Q8" s="7" t="s">
        <v>273</v>
      </c>
      <c r="R8" s="7" t="s">
        <v>273</v>
      </c>
      <c r="S8" s="7" t="s">
        <v>261</v>
      </c>
      <c r="T8" s="7" t="s">
        <v>182</v>
      </c>
    </row>
    <row r="9" spans="1:20" s="6" customFormat="1" ht="24">
      <c r="A9" s="164" t="s">
        <v>180</v>
      </c>
      <c r="B9" s="164" t="s">
        <v>120</v>
      </c>
      <c r="C9" s="165" t="s">
        <v>258</v>
      </c>
      <c r="D9" s="164" t="s">
        <v>259</v>
      </c>
      <c r="E9" s="166" t="s">
        <v>260</v>
      </c>
      <c r="F9" s="166" t="s">
        <v>186</v>
      </c>
      <c r="G9" s="164" t="s">
        <v>177</v>
      </c>
      <c r="H9" s="167">
        <v>345766.53</v>
      </c>
      <c r="I9" s="167">
        <v>33325.614</v>
      </c>
      <c r="J9" s="167">
        <v>33628.28</v>
      </c>
      <c r="K9" s="167" t="s">
        <v>118</v>
      </c>
      <c r="L9" s="168">
        <v>2269473.955</v>
      </c>
      <c r="M9" s="167">
        <v>2384749.01</v>
      </c>
      <c r="N9" s="167" t="s">
        <v>118</v>
      </c>
      <c r="O9" s="169"/>
      <c r="P9" s="164" t="s">
        <v>1023</v>
      </c>
      <c r="Q9" s="7" t="s">
        <v>1024</v>
      </c>
      <c r="R9" s="7" t="s">
        <v>206</v>
      </c>
      <c r="S9" s="7" t="s">
        <v>261</v>
      </c>
      <c r="T9" s="7" t="s">
        <v>182</v>
      </c>
    </row>
    <row r="10" spans="1:20" s="6" customFormat="1" ht="24">
      <c r="A10" s="164" t="s">
        <v>180</v>
      </c>
      <c r="B10" s="164" t="s">
        <v>120</v>
      </c>
      <c r="C10" s="165" t="s">
        <v>262</v>
      </c>
      <c r="D10" s="164" t="s">
        <v>263</v>
      </c>
      <c r="E10" s="166" t="s">
        <v>264</v>
      </c>
      <c r="F10" s="166" t="s">
        <v>265</v>
      </c>
      <c r="G10" s="164" t="s">
        <v>177</v>
      </c>
      <c r="H10" s="167">
        <v>10864000</v>
      </c>
      <c r="I10" s="167">
        <v>13290981.054</v>
      </c>
      <c r="J10" s="167">
        <v>20124.65</v>
      </c>
      <c r="K10" s="167">
        <v>12666711.179</v>
      </c>
      <c r="L10" s="168">
        <v>905115674.841</v>
      </c>
      <c r="M10" s="167">
        <v>1630096.51</v>
      </c>
      <c r="N10" s="167">
        <v>1031576823.174</v>
      </c>
      <c r="O10" s="167">
        <v>8160331.33</v>
      </c>
      <c r="P10" s="164" t="s">
        <v>1023</v>
      </c>
      <c r="Q10" s="7" t="s">
        <v>1024</v>
      </c>
      <c r="R10" s="7" t="s">
        <v>216</v>
      </c>
      <c r="S10" s="7" t="s">
        <v>261</v>
      </c>
      <c r="T10" s="7" t="s">
        <v>182</v>
      </c>
    </row>
    <row r="11" spans="1:20" s="6" customFormat="1" ht="24">
      <c r="A11" s="164" t="s">
        <v>180</v>
      </c>
      <c r="B11" s="164" t="s">
        <v>120</v>
      </c>
      <c r="C11" s="165" t="s">
        <v>294</v>
      </c>
      <c r="D11" s="164" t="s">
        <v>295</v>
      </c>
      <c r="E11" s="166" t="s">
        <v>291</v>
      </c>
      <c r="F11" s="166" t="s">
        <v>254</v>
      </c>
      <c r="G11" s="164" t="s">
        <v>177</v>
      </c>
      <c r="H11" s="167">
        <v>3466000</v>
      </c>
      <c r="I11" s="167">
        <v>5275198.178</v>
      </c>
      <c r="J11" s="167">
        <v>36176.93</v>
      </c>
      <c r="K11" s="167">
        <v>4999732.861</v>
      </c>
      <c r="L11" s="168">
        <v>359240942.357</v>
      </c>
      <c r="M11" s="167">
        <v>2740402.49</v>
      </c>
      <c r="N11" s="167">
        <v>407178190.82</v>
      </c>
      <c r="O11" s="167">
        <v>3221000</v>
      </c>
      <c r="P11" s="164" t="s">
        <v>1023</v>
      </c>
      <c r="Q11" s="7" t="s">
        <v>1024</v>
      </c>
      <c r="R11" s="7" t="s">
        <v>206</v>
      </c>
      <c r="S11" s="7" t="s">
        <v>261</v>
      </c>
      <c r="T11" s="7" t="s">
        <v>182</v>
      </c>
    </row>
    <row r="12" spans="1:20" s="6" customFormat="1" ht="24">
      <c r="A12" s="164" t="s">
        <v>422</v>
      </c>
      <c r="B12" s="164" t="s">
        <v>120</v>
      </c>
      <c r="C12" s="165" t="s">
        <v>498</v>
      </c>
      <c r="D12" s="164" t="s">
        <v>499</v>
      </c>
      <c r="E12" s="166" t="s">
        <v>500</v>
      </c>
      <c r="F12" s="166" t="s">
        <v>346</v>
      </c>
      <c r="G12" s="164" t="s">
        <v>177</v>
      </c>
      <c r="H12" s="167">
        <v>15800000</v>
      </c>
      <c r="I12" s="167" t="s">
        <v>118</v>
      </c>
      <c r="J12" s="167">
        <v>1924621.17</v>
      </c>
      <c r="K12" s="167">
        <v>22533733.249</v>
      </c>
      <c r="L12" s="168" t="s">
        <v>118</v>
      </c>
      <c r="M12" s="167">
        <v>151566329.95</v>
      </c>
      <c r="N12" s="167">
        <v>1835146995.125</v>
      </c>
      <c r="O12" s="167">
        <v>14517006.57</v>
      </c>
      <c r="P12" s="164" t="s">
        <v>1023</v>
      </c>
      <c r="Q12" s="7" t="s">
        <v>1024</v>
      </c>
      <c r="R12" s="7" t="s">
        <v>191</v>
      </c>
      <c r="S12" s="7" t="s">
        <v>261</v>
      </c>
      <c r="T12" s="7" t="s">
        <v>182</v>
      </c>
    </row>
    <row r="13" spans="1:20" s="6" customFormat="1" ht="24">
      <c r="A13" s="164" t="s">
        <v>422</v>
      </c>
      <c r="B13" s="164" t="s">
        <v>120</v>
      </c>
      <c r="C13" s="165" t="s">
        <v>50</v>
      </c>
      <c r="D13" s="164" t="s">
        <v>51</v>
      </c>
      <c r="E13" s="166" t="s">
        <v>52</v>
      </c>
      <c r="F13" s="166" t="s">
        <v>224</v>
      </c>
      <c r="G13" s="164" t="s">
        <v>119</v>
      </c>
      <c r="H13" s="167">
        <v>607000</v>
      </c>
      <c r="I13" s="167">
        <v>52155.03</v>
      </c>
      <c r="J13" s="167">
        <v>0</v>
      </c>
      <c r="K13" s="167">
        <v>52155.03</v>
      </c>
      <c r="L13" s="168">
        <v>3551757.014</v>
      </c>
      <c r="M13" s="167">
        <v>0</v>
      </c>
      <c r="N13" s="167">
        <v>4247505.086</v>
      </c>
      <c r="O13" s="167">
        <v>52155.03</v>
      </c>
      <c r="P13" s="164" t="s">
        <v>1023</v>
      </c>
      <c r="Q13" s="7" t="s">
        <v>1024</v>
      </c>
      <c r="R13" s="7" t="s">
        <v>191</v>
      </c>
      <c r="S13" s="7" t="s">
        <v>261</v>
      </c>
      <c r="T13" s="7" t="s">
        <v>182</v>
      </c>
    </row>
    <row r="14" spans="1:20" s="6" customFormat="1" ht="24">
      <c r="A14" s="164" t="s">
        <v>180</v>
      </c>
      <c r="B14" s="164" t="s">
        <v>120</v>
      </c>
      <c r="C14" s="165" t="s">
        <v>233</v>
      </c>
      <c r="D14" s="164" t="s">
        <v>234</v>
      </c>
      <c r="E14" s="166" t="s">
        <v>231</v>
      </c>
      <c r="F14" s="166" t="s">
        <v>123</v>
      </c>
      <c r="G14" s="164" t="s">
        <v>177</v>
      </c>
      <c r="H14" s="167">
        <v>701000</v>
      </c>
      <c r="I14" s="167">
        <v>869984.903</v>
      </c>
      <c r="J14" s="167">
        <v>63195.64</v>
      </c>
      <c r="K14" s="167">
        <v>769906.085</v>
      </c>
      <c r="L14" s="168">
        <v>59245963.058</v>
      </c>
      <c r="M14" s="167">
        <v>4551935.11</v>
      </c>
      <c r="N14" s="167">
        <v>62701143.324</v>
      </c>
      <c r="O14" s="167">
        <v>496000</v>
      </c>
      <c r="P14" s="164" t="s">
        <v>1023</v>
      </c>
      <c r="Q14" s="7" t="s">
        <v>1024</v>
      </c>
      <c r="R14" s="7" t="s">
        <v>187</v>
      </c>
      <c r="S14" s="7" t="s">
        <v>261</v>
      </c>
      <c r="T14" s="7" t="s">
        <v>182</v>
      </c>
    </row>
    <row r="15" spans="1:20" s="6" customFormat="1" ht="12">
      <c r="A15" s="164" t="s">
        <v>422</v>
      </c>
      <c r="B15" s="164" t="s">
        <v>120</v>
      </c>
      <c r="C15" s="165" t="s">
        <v>487</v>
      </c>
      <c r="D15" s="164" t="s">
        <v>488</v>
      </c>
      <c r="E15" s="166" t="s">
        <v>489</v>
      </c>
      <c r="F15" s="166" t="s">
        <v>490</v>
      </c>
      <c r="G15" s="164" t="s">
        <v>177</v>
      </c>
      <c r="H15" s="167">
        <v>15100000</v>
      </c>
      <c r="I15" s="167">
        <v>20152376.165</v>
      </c>
      <c r="J15" s="167">
        <v>2671843.46</v>
      </c>
      <c r="K15" s="167">
        <v>16527399.405</v>
      </c>
      <c r="L15" s="168">
        <v>1372376612.26</v>
      </c>
      <c r="M15" s="167">
        <v>210463120.93</v>
      </c>
      <c r="N15" s="167">
        <v>1345991231.057</v>
      </c>
      <c r="O15" s="167">
        <v>10647519.57</v>
      </c>
      <c r="P15" s="164" t="s">
        <v>1023</v>
      </c>
      <c r="Q15" s="7" t="s">
        <v>1024</v>
      </c>
      <c r="R15" s="7" t="s">
        <v>216</v>
      </c>
      <c r="S15" s="7" t="s">
        <v>261</v>
      </c>
      <c r="T15" s="7" t="s">
        <v>182</v>
      </c>
    </row>
    <row r="16" spans="1:20" s="6" customFormat="1" ht="24">
      <c r="A16" s="164" t="s">
        <v>604</v>
      </c>
      <c r="B16" s="164" t="s">
        <v>120</v>
      </c>
      <c r="C16" s="165" t="s">
        <v>605</v>
      </c>
      <c r="D16" s="164" t="s">
        <v>606</v>
      </c>
      <c r="E16" s="166" t="s">
        <v>607</v>
      </c>
      <c r="F16" s="166" t="s">
        <v>1158</v>
      </c>
      <c r="G16" s="164" t="s">
        <v>199</v>
      </c>
      <c r="H16" s="167">
        <v>3829074991</v>
      </c>
      <c r="I16" s="167">
        <v>27843064.142</v>
      </c>
      <c r="J16" s="167">
        <v>1442087.47</v>
      </c>
      <c r="K16" s="167">
        <v>29820418.6</v>
      </c>
      <c r="L16" s="168">
        <v>1896112385.474</v>
      </c>
      <c r="M16" s="167">
        <v>115488426.35</v>
      </c>
      <c r="N16" s="167">
        <v>2428574572.34</v>
      </c>
      <c r="O16" s="167">
        <v>2861865571</v>
      </c>
      <c r="P16" s="164" t="s">
        <v>1023</v>
      </c>
      <c r="Q16" s="7" t="s">
        <v>1024</v>
      </c>
      <c r="R16" s="7" t="s">
        <v>216</v>
      </c>
      <c r="S16" s="7" t="s">
        <v>261</v>
      </c>
      <c r="T16" s="7" t="s">
        <v>137</v>
      </c>
    </row>
    <row r="17" spans="1:20" s="6" customFormat="1" ht="24">
      <c r="A17" s="164" t="s">
        <v>903</v>
      </c>
      <c r="B17" s="164" t="s">
        <v>671</v>
      </c>
      <c r="C17" s="165">
        <v>11106</v>
      </c>
      <c r="D17" s="165" t="s">
        <v>906</v>
      </c>
      <c r="E17" s="166" t="s">
        <v>907</v>
      </c>
      <c r="F17" s="166" t="s">
        <v>156</v>
      </c>
      <c r="G17" s="165" t="s">
        <v>119</v>
      </c>
      <c r="H17" s="167">
        <v>5679853.82</v>
      </c>
      <c r="I17" s="167">
        <v>674487</v>
      </c>
      <c r="J17" s="167">
        <v>674487</v>
      </c>
      <c r="K17" s="167" t="s">
        <v>118</v>
      </c>
      <c r="L17" s="168">
        <v>45932557.854</v>
      </c>
      <c r="M17" s="167">
        <v>53453080.053</v>
      </c>
      <c r="N17" s="167" t="s">
        <v>118</v>
      </c>
      <c r="O17" s="167">
        <v>9989929</v>
      </c>
      <c r="P17" s="164" t="s">
        <v>1023</v>
      </c>
      <c r="Q17" s="7" t="s">
        <v>1024</v>
      </c>
      <c r="R17" s="7" t="s">
        <v>187</v>
      </c>
      <c r="S17" s="7" t="s">
        <v>261</v>
      </c>
      <c r="T17" s="7" t="s">
        <v>182</v>
      </c>
    </row>
    <row r="18" spans="1:20" s="6" customFormat="1" ht="24">
      <c r="A18" s="164" t="s">
        <v>903</v>
      </c>
      <c r="B18" s="164" t="s">
        <v>671</v>
      </c>
      <c r="C18" s="165">
        <v>11123</v>
      </c>
      <c r="D18" s="165" t="s">
        <v>911</v>
      </c>
      <c r="E18" s="166" t="s">
        <v>912</v>
      </c>
      <c r="F18" s="166" t="s">
        <v>156</v>
      </c>
      <c r="G18" s="165" t="s">
        <v>119</v>
      </c>
      <c r="H18" s="167">
        <v>2611157</v>
      </c>
      <c r="I18" s="167">
        <v>120819</v>
      </c>
      <c r="J18" s="167">
        <v>120819</v>
      </c>
      <c r="K18" s="167" t="s">
        <v>118</v>
      </c>
      <c r="L18" s="168">
        <v>8227772.674</v>
      </c>
      <c r="M18" s="167">
        <v>9574903.117</v>
      </c>
      <c r="N18" s="167" t="s">
        <v>118</v>
      </c>
      <c r="O18" s="169"/>
      <c r="P18" s="164" t="s">
        <v>1023</v>
      </c>
      <c r="Q18" s="7" t="s">
        <v>1024</v>
      </c>
      <c r="R18" s="7" t="s">
        <v>206</v>
      </c>
      <c r="S18" s="7" t="s">
        <v>261</v>
      </c>
      <c r="T18" s="7" t="s">
        <v>182</v>
      </c>
    </row>
    <row r="19" spans="1:20" s="6" customFormat="1" ht="24">
      <c r="A19" s="164" t="s">
        <v>903</v>
      </c>
      <c r="B19" s="164" t="s">
        <v>671</v>
      </c>
      <c r="C19" s="165" t="s">
        <v>1159</v>
      </c>
      <c r="D19" s="165" t="s">
        <v>1160</v>
      </c>
      <c r="E19" s="166" t="s">
        <v>489</v>
      </c>
      <c r="F19" s="166" t="s">
        <v>123</v>
      </c>
      <c r="G19" s="165" t="s">
        <v>119</v>
      </c>
      <c r="H19" s="167">
        <v>2528000</v>
      </c>
      <c r="I19" s="167">
        <v>2144070</v>
      </c>
      <c r="J19" s="167" t="s">
        <v>118</v>
      </c>
      <c r="K19" s="167">
        <v>2144070</v>
      </c>
      <c r="L19" s="168">
        <v>146011145.238</v>
      </c>
      <c r="M19" s="167" t="s">
        <v>118</v>
      </c>
      <c r="N19" s="167">
        <v>174613037.901</v>
      </c>
      <c r="O19" s="167">
        <v>2144070</v>
      </c>
      <c r="P19" s="164" t="s">
        <v>1023</v>
      </c>
      <c r="Q19" s="7" t="s">
        <v>1024</v>
      </c>
      <c r="R19" s="7" t="s">
        <v>191</v>
      </c>
      <c r="S19" s="7" t="s">
        <v>261</v>
      </c>
      <c r="T19" s="7" t="s">
        <v>182</v>
      </c>
    </row>
    <row r="20" spans="1:20" s="6" customFormat="1" ht="24">
      <c r="A20" s="164" t="s">
        <v>851</v>
      </c>
      <c r="B20" s="164" t="s">
        <v>671</v>
      </c>
      <c r="C20" s="165" t="s">
        <v>852</v>
      </c>
      <c r="D20" s="165" t="s">
        <v>853</v>
      </c>
      <c r="E20" s="166" t="s">
        <v>854</v>
      </c>
      <c r="F20" s="166" t="s">
        <v>855</v>
      </c>
      <c r="G20" s="165" t="s">
        <v>119</v>
      </c>
      <c r="H20" s="167">
        <v>27500000</v>
      </c>
      <c r="I20" s="167">
        <v>27500000</v>
      </c>
      <c r="J20" s="167" t="s">
        <v>118</v>
      </c>
      <c r="K20" s="167">
        <v>27500000</v>
      </c>
      <c r="L20" s="168">
        <v>1872749720.875</v>
      </c>
      <c r="M20" s="167" t="s">
        <v>118</v>
      </c>
      <c r="N20" s="167">
        <v>2239599706.3</v>
      </c>
      <c r="O20" s="167">
        <v>27500000</v>
      </c>
      <c r="P20" s="164" t="s">
        <v>1023</v>
      </c>
      <c r="Q20" s="7" t="s">
        <v>1024</v>
      </c>
      <c r="R20" s="7" t="s">
        <v>124</v>
      </c>
      <c r="S20" s="7" t="s">
        <v>856</v>
      </c>
      <c r="T20" s="7" t="s">
        <v>137</v>
      </c>
    </row>
    <row r="21" spans="1:20" s="6" customFormat="1" ht="12">
      <c r="A21" s="164" t="s">
        <v>851</v>
      </c>
      <c r="B21" s="164" t="s">
        <v>671</v>
      </c>
      <c r="C21" s="165" t="s">
        <v>857</v>
      </c>
      <c r="D21" s="165" t="s">
        <v>858</v>
      </c>
      <c r="E21" s="166" t="s">
        <v>854</v>
      </c>
      <c r="F21" s="166" t="s">
        <v>855</v>
      </c>
      <c r="G21" s="165" t="s">
        <v>119</v>
      </c>
      <c r="H21" s="167">
        <v>17500000</v>
      </c>
      <c r="I21" s="167">
        <v>17500000</v>
      </c>
      <c r="J21" s="167" t="s">
        <v>118</v>
      </c>
      <c r="K21" s="167">
        <v>17500000</v>
      </c>
      <c r="L21" s="168">
        <v>1191749822.375</v>
      </c>
      <c r="M21" s="167" t="s">
        <v>118</v>
      </c>
      <c r="N21" s="167">
        <v>1425199813.1</v>
      </c>
      <c r="O21" s="167">
        <v>17500000</v>
      </c>
      <c r="P21" s="164" t="s">
        <v>1023</v>
      </c>
      <c r="Q21" s="7" t="s">
        <v>1024</v>
      </c>
      <c r="R21" s="7" t="s">
        <v>124</v>
      </c>
      <c r="S21" s="7" t="s">
        <v>856</v>
      </c>
      <c r="T21" s="7" t="s">
        <v>137</v>
      </c>
    </row>
    <row r="22" spans="1:20" s="6" customFormat="1" ht="24">
      <c r="A22" s="164" t="s">
        <v>689</v>
      </c>
      <c r="B22" s="164" t="s">
        <v>671</v>
      </c>
      <c r="C22" s="165" t="s">
        <v>692</v>
      </c>
      <c r="D22" s="165" t="s">
        <v>693</v>
      </c>
      <c r="E22" s="166" t="s">
        <v>694</v>
      </c>
      <c r="F22" s="166" t="s">
        <v>393</v>
      </c>
      <c r="G22" s="165" t="s">
        <v>690</v>
      </c>
      <c r="H22" s="167">
        <v>18200000</v>
      </c>
      <c r="I22" s="167">
        <v>11673771.203</v>
      </c>
      <c r="J22" s="167">
        <v>1019937.408</v>
      </c>
      <c r="K22" s="167">
        <v>9172133.986</v>
      </c>
      <c r="L22" s="168">
        <v>794983700.431</v>
      </c>
      <c r="M22" s="167">
        <v>81001504.224</v>
      </c>
      <c r="N22" s="167">
        <v>746978493.893</v>
      </c>
      <c r="O22" s="167">
        <v>10580515.16</v>
      </c>
      <c r="P22" s="164" t="s">
        <v>1023</v>
      </c>
      <c r="Q22" s="7" t="s">
        <v>1024</v>
      </c>
      <c r="R22" s="7" t="s">
        <v>206</v>
      </c>
      <c r="S22" s="7" t="s">
        <v>691</v>
      </c>
      <c r="T22" s="7" t="s">
        <v>137</v>
      </c>
    </row>
    <row r="23" spans="1:20" s="6" customFormat="1" ht="24">
      <c r="A23" s="164" t="s">
        <v>397</v>
      </c>
      <c r="B23" s="164" t="s">
        <v>671</v>
      </c>
      <c r="C23" s="165" t="s">
        <v>775</v>
      </c>
      <c r="D23" s="165" t="s">
        <v>776</v>
      </c>
      <c r="E23" s="166" t="s">
        <v>777</v>
      </c>
      <c r="F23" s="166" t="s">
        <v>778</v>
      </c>
      <c r="G23" s="165" t="s">
        <v>119</v>
      </c>
      <c r="H23" s="167">
        <v>454000</v>
      </c>
      <c r="I23" s="167">
        <v>235251.82</v>
      </c>
      <c r="J23" s="167">
        <v>162576.02</v>
      </c>
      <c r="K23" s="167">
        <v>72675.8</v>
      </c>
      <c r="L23" s="168">
        <v>16020646.554</v>
      </c>
      <c r="M23" s="167">
        <v>12554824.636</v>
      </c>
      <c r="N23" s="167">
        <v>5918716.376</v>
      </c>
      <c r="O23" s="167">
        <v>72675.8</v>
      </c>
      <c r="P23" s="164" t="s">
        <v>1023</v>
      </c>
      <c r="Q23" s="7" t="s">
        <v>1024</v>
      </c>
      <c r="R23" s="7" t="s">
        <v>206</v>
      </c>
      <c r="S23" s="7" t="s">
        <v>691</v>
      </c>
      <c r="T23" s="7" t="s">
        <v>182</v>
      </c>
    </row>
    <row r="24" spans="1:20" s="6" customFormat="1" ht="24">
      <c r="A24" s="164" t="s">
        <v>670</v>
      </c>
      <c r="B24" s="164" t="s">
        <v>671</v>
      </c>
      <c r="C24" s="165" t="s">
        <v>1071</v>
      </c>
      <c r="D24" s="165" t="s">
        <v>1072</v>
      </c>
      <c r="E24" s="166" t="s">
        <v>707</v>
      </c>
      <c r="F24" s="166" t="s">
        <v>254</v>
      </c>
      <c r="G24" s="165" t="s">
        <v>119</v>
      </c>
      <c r="H24" s="167">
        <v>35000000</v>
      </c>
      <c r="I24" s="167">
        <v>35000000</v>
      </c>
      <c r="J24" s="167">
        <v>6500000</v>
      </c>
      <c r="K24" s="167">
        <v>28500000</v>
      </c>
      <c r="L24" s="168">
        <v>2383499644.75</v>
      </c>
      <c r="M24" s="167">
        <v>521950005.2</v>
      </c>
      <c r="N24" s="167">
        <v>2321039695.62</v>
      </c>
      <c r="O24" s="169"/>
      <c r="P24" s="164" t="s">
        <v>1023</v>
      </c>
      <c r="Q24" s="7" t="s">
        <v>1024</v>
      </c>
      <c r="R24" s="7" t="s">
        <v>197</v>
      </c>
      <c r="S24" s="7" t="s">
        <v>60</v>
      </c>
      <c r="T24" s="7" t="s">
        <v>137</v>
      </c>
    </row>
    <row r="25" spans="1:20" s="6" customFormat="1" ht="24">
      <c r="A25" s="164" t="s">
        <v>397</v>
      </c>
      <c r="B25" s="164" t="s">
        <v>671</v>
      </c>
      <c r="C25" s="165">
        <v>28408</v>
      </c>
      <c r="D25" s="165" t="s">
        <v>760</v>
      </c>
      <c r="E25" s="166" t="s">
        <v>761</v>
      </c>
      <c r="F25" s="166" t="s">
        <v>123</v>
      </c>
      <c r="G25" s="165" t="s">
        <v>119</v>
      </c>
      <c r="H25" s="167">
        <v>10080000</v>
      </c>
      <c r="I25" s="167">
        <v>5039675.81</v>
      </c>
      <c r="J25" s="167">
        <v>3096445.5</v>
      </c>
      <c r="K25" s="167">
        <v>1943230.31</v>
      </c>
      <c r="L25" s="168">
        <v>343201871.508</v>
      </c>
      <c r="M25" s="167">
        <v>244906255.035</v>
      </c>
      <c r="N25" s="167">
        <v>158256655.693</v>
      </c>
      <c r="O25" s="167">
        <v>1943230.31</v>
      </c>
      <c r="P25" s="164" t="s">
        <v>1023</v>
      </c>
      <c r="Q25" s="7" t="s">
        <v>1024</v>
      </c>
      <c r="R25" s="7" t="s">
        <v>303</v>
      </c>
      <c r="S25" s="7" t="s">
        <v>762</v>
      </c>
      <c r="T25" s="7" t="s">
        <v>182</v>
      </c>
    </row>
    <row r="26" spans="1:20" s="6" customFormat="1" ht="24">
      <c r="A26" s="164" t="s">
        <v>669</v>
      </c>
      <c r="B26" s="164" t="s">
        <v>671</v>
      </c>
      <c r="C26" s="165" t="s">
        <v>891</v>
      </c>
      <c r="D26" s="165" t="s">
        <v>892</v>
      </c>
      <c r="E26" s="166" t="s">
        <v>893</v>
      </c>
      <c r="F26" s="166" t="s">
        <v>254</v>
      </c>
      <c r="G26" s="165" t="s">
        <v>194</v>
      </c>
      <c r="H26" s="167">
        <v>10000000</v>
      </c>
      <c r="I26" s="167">
        <v>19633883.002</v>
      </c>
      <c r="J26" s="167" t="s">
        <v>118</v>
      </c>
      <c r="K26" s="167">
        <v>16404795.095</v>
      </c>
      <c r="L26" s="168">
        <v>1337067233.123</v>
      </c>
      <c r="M26" s="167" t="s">
        <v>118</v>
      </c>
      <c r="N26" s="167">
        <v>1336006337.328</v>
      </c>
      <c r="O26" s="167">
        <v>9899104</v>
      </c>
      <c r="P26" s="164" t="s">
        <v>1023</v>
      </c>
      <c r="Q26" s="7" t="s">
        <v>1024</v>
      </c>
      <c r="R26" s="7" t="s">
        <v>187</v>
      </c>
      <c r="S26" s="7" t="s">
        <v>762</v>
      </c>
      <c r="T26" s="7" t="s">
        <v>137</v>
      </c>
    </row>
    <row r="27" spans="1:20" s="6" customFormat="1" ht="24">
      <c r="A27" s="164" t="s">
        <v>422</v>
      </c>
      <c r="B27" s="164" t="s">
        <v>120</v>
      </c>
      <c r="C27" s="165" t="s">
        <v>447</v>
      </c>
      <c r="D27" s="164" t="s">
        <v>448</v>
      </c>
      <c r="E27" s="166" t="s">
        <v>449</v>
      </c>
      <c r="F27" s="166" t="s">
        <v>49</v>
      </c>
      <c r="G27" s="164" t="s">
        <v>177</v>
      </c>
      <c r="H27" s="167">
        <v>2700000</v>
      </c>
      <c r="I27" s="167">
        <v>2043326.858</v>
      </c>
      <c r="J27" s="167">
        <v>60569.54</v>
      </c>
      <c r="K27" s="167">
        <v>1884713.207</v>
      </c>
      <c r="L27" s="168">
        <v>139150538.293</v>
      </c>
      <c r="M27" s="167">
        <v>4986944.19</v>
      </c>
      <c r="N27" s="167">
        <v>153491023.477</v>
      </c>
      <c r="O27" s="167">
        <v>1214197.12</v>
      </c>
      <c r="P27" s="164" t="s">
        <v>1023</v>
      </c>
      <c r="Q27" s="7" t="s">
        <v>1024</v>
      </c>
      <c r="R27" s="7" t="s">
        <v>216</v>
      </c>
      <c r="S27" s="7" t="s">
        <v>450</v>
      </c>
      <c r="T27" s="7" t="s">
        <v>182</v>
      </c>
    </row>
    <row r="28" spans="1:20" s="6" customFormat="1" ht="24">
      <c r="A28" s="164" t="s">
        <v>585</v>
      </c>
      <c r="B28" s="164" t="s">
        <v>120</v>
      </c>
      <c r="C28" s="165" t="s">
        <v>1161</v>
      </c>
      <c r="D28" s="164" t="s">
        <v>1162</v>
      </c>
      <c r="E28" s="166" t="s">
        <v>1163</v>
      </c>
      <c r="F28" s="166" t="s">
        <v>1164</v>
      </c>
      <c r="G28" s="164" t="s">
        <v>119</v>
      </c>
      <c r="H28" s="167">
        <v>16000000</v>
      </c>
      <c r="I28" s="167">
        <v>4716679.48</v>
      </c>
      <c r="J28" s="167">
        <v>0</v>
      </c>
      <c r="K28" s="167">
        <v>4716679.48</v>
      </c>
      <c r="L28" s="168">
        <v>321205824.714</v>
      </c>
      <c r="M28" s="167">
        <v>0</v>
      </c>
      <c r="N28" s="167">
        <v>384126326.477</v>
      </c>
      <c r="O28" s="167">
        <v>4716679.48</v>
      </c>
      <c r="P28" s="164" t="s">
        <v>1023</v>
      </c>
      <c r="Q28" s="7" t="s">
        <v>1024</v>
      </c>
      <c r="R28" s="7" t="s">
        <v>216</v>
      </c>
      <c r="S28" s="7" t="s">
        <v>450</v>
      </c>
      <c r="T28" s="7" t="s">
        <v>182</v>
      </c>
    </row>
    <row r="29" spans="1:20" s="6" customFormat="1" ht="24">
      <c r="A29" s="164" t="s">
        <v>422</v>
      </c>
      <c r="B29" s="164" t="s">
        <v>671</v>
      </c>
      <c r="C29" s="165" t="s">
        <v>786</v>
      </c>
      <c r="D29" s="165" t="s">
        <v>787</v>
      </c>
      <c r="E29" s="166" t="s">
        <v>449</v>
      </c>
      <c r="F29" s="166" t="s">
        <v>49</v>
      </c>
      <c r="G29" s="165" t="s">
        <v>194</v>
      </c>
      <c r="H29" s="167">
        <v>686000</v>
      </c>
      <c r="I29" s="167">
        <v>107577.594</v>
      </c>
      <c r="J29" s="167">
        <v>85396.922</v>
      </c>
      <c r="K29" s="167">
        <v>13811.204</v>
      </c>
      <c r="L29" s="168">
        <v>7326033.035</v>
      </c>
      <c r="M29" s="167">
        <v>6668217.09</v>
      </c>
      <c r="N29" s="167">
        <v>1124784.321</v>
      </c>
      <c r="O29" s="167">
        <v>8334.06</v>
      </c>
      <c r="P29" s="164" t="s">
        <v>1023</v>
      </c>
      <c r="Q29" s="7" t="s">
        <v>1024</v>
      </c>
      <c r="R29" s="7" t="s">
        <v>216</v>
      </c>
      <c r="S29" s="7" t="s">
        <v>450</v>
      </c>
      <c r="T29" s="7" t="s">
        <v>182</v>
      </c>
    </row>
    <row r="30" spans="1:20" s="6" customFormat="1" ht="12">
      <c r="A30" s="164" t="s">
        <v>994</v>
      </c>
      <c r="B30" s="164" t="s">
        <v>671</v>
      </c>
      <c r="C30" s="165" t="s">
        <v>995</v>
      </c>
      <c r="D30" s="165" t="s">
        <v>996</v>
      </c>
      <c r="E30" s="166" t="s">
        <v>997</v>
      </c>
      <c r="F30" s="166" t="s">
        <v>123</v>
      </c>
      <c r="G30" s="165" t="s">
        <v>119</v>
      </c>
      <c r="H30" s="167">
        <v>80000000</v>
      </c>
      <c r="I30" s="167">
        <v>43036500</v>
      </c>
      <c r="J30" s="167">
        <v>10988500</v>
      </c>
      <c r="K30" s="167">
        <v>32048000</v>
      </c>
      <c r="L30" s="168">
        <v>2930785213.18</v>
      </c>
      <c r="M30" s="167">
        <v>869353260.208</v>
      </c>
      <c r="N30" s="167">
        <v>2609988777.727</v>
      </c>
      <c r="O30" s="167">
        <v>32048000</v>
      </c>
      <c r="P30" s="164" t="s">
        <v>1023</v>
      </c>
      <c r="Q30" s="7" t="s">
        <v>1024</v>
      </c>
      <c r="R30" s="7" t="s">
        <v>216</v>
      </c>
      <c r="S30" s="7" t="s">
        <v>450</v>
      </c>
      <c r="T30" s="7" t="s">
        <v>182</v>
      </c>
    </row>
    <row r="31" spans="1:20" s="6" customFormat="1" ht="24">
      <c r="A31" s="164" t="s">
        <v>669</v>
      </c>
      <c r="B31" s="164" t="s">
        <v>671</v>
      </c>
      <c r="C31" s="165" t="s">
        <v>873</v>
      </c>
      <c r="D31" s="165" t="s">
        <v>874</v>
      </c>
      <c r="E31" s="166" t="s">
        <v>875</v>
      </c>
      <c r="F31" s="166" t="s">
        <v>287</v>
      </c>
      <c r="G31" s="165" t="s">
        <v>194</v>
      </c>
      <c r="H31" s="167">
        <v>15000000</v>
      </c>
      <c r="I31" s="167" t="s">
        <v>118</v>
      </c>
      <c r="J31" s="167">
        <v>22392750.147</v>
      </c>
      <c r="K31" s="167" t="s">
        <v>118</v>
      </c>
      <c r="L31" s="168" t="s">
        <v>118</v>
      </c>
      <c r="M31" s="167">
        <v>1776304372.023</v>
      </c>
      <c r="N31" s="167" t="s">
        <v>118</v>
      </c>
      <c r="O31" s="169"/>
      <c r="P31" s="164" t="s">
        <v>1020</v>
      </c>
      <c r="Q31" s="7" t="s">
        <v>273</v>
      </c>
      <c r="R31" s="7" t="s">
        <v>273</v>
      </c>
      <c r="S31" s="7" t="s">
        <v>876</v>
      </c>
      <c r="T31" s="7" t="s">
        <v>137</v>
      </c>
    </row>
    <row r="32" spans="1:20" s="6" customFormat="1" ht="12">
      <c r="A32" s="164" t="s">
        <v>669</v>
      </c>
      <c r="B32" s="164" t="s">
        <v>671</v>
      </c>
      <c r="C32" s="165" t="s">
        <v>877</v>
      </c>
      <c r="D32" s="165" t="s">
        <v>878</v>
      </c>
      <c r="E32" s="166" t="s">
        <v>879</v>
      </c>
      <c r="F32" s="166" t="s">
        <v>880</v>
      </c>
      <c r="G32" s="165" t="s">
        <v>194</v>
      </c>
      <c r="H32" s="167">
        <v>4500000</v>
      </c>
      <c r="I32" s="167">
        <v>1503082.015</v>
      </c>
      <c r="J32" s="167" t="s">
        <v>118</v>
      </c>
      <c r="K32" s="167">
        <v>1255877.529</v>
      </c>
      <c r="L32" s="168">
        <v>102359869.979</v>
      </c>
      <c r="M32" s="167" t="s">
        <v>118</v>
      </c>
      <c r="N32" s="167">
        <v>102278652.555</v>
      </c>
      <c r="O32" s="167">
        <v>757831</v>
      </c>
      <c r="P32" s="164" t="s">
        <v>1023</v>
      </c>
      <c r="Q32" s="7" t="s">
        <v>1024</v>
      </c>
      <c r="R32" s="7" t="s">
        <v>164</v>
      </c>
      <c r="S32" s="7" t="s">
        <v>876</v>
      </c>
      <c r="T32" s="7" t="s">
        <v>137</v>
      </c>
    </row>
    <row r="33" spans="1:20" s="6" customFormat="1" ht="24">
      <c r="A33" s="164" t="s">
        <v>180</v>
      </c>
      <c r="B33" s="164" t="s">
        <v>120</v>
      </c>
      <c r="C33" s="165" t="s">
        <v>208</v>
      </c>
      <c r="D33" s="164" t="s">
        <v>209</v>
      </c>
      <c r="E33" s="166" t="s">
        <v>210</v>
      </c>
      <c r="F33" s="166" t="s">
        <v>186</v>
      </c>
      <c r="G33" s="164" t="s">
        <v>177</v>
      </c>
      <c r="H33" s="167">
        <v>28453798.08</v>
      </c>
      <c r="I33" s="167">
        <v>38328344.512</v>
      </c>
      <c r="J33" s="167">
        <v>92297.33</v>
      </c>
      <c r="K33" s="167">
        <v>36498173.398</v>
      </c>
      <c r="L33" s="168">
        <v>2610159872.243</v>
      </c>
      <c r="M33" s="167">
        <v>6534190.1</v>
      </c>
      <c r="N33" s="167">
        <v>2972410851.717</v>
      </c>
      <c r="O33" s="167">
        <v>23513379.57</v>
      </c>
      <c r="P33" s="164" t="s">
        <v>1023</v>
      </c>
      <c r="Q33" s="7" t="s">
        <v>1024</v>
      </c>
      <c r="R33" s="7" t="s">
        <v>164</v>
      </c>
      <c r="S33" s="7" t="s">
        <v>211</v>
      </c>
      <c r="T33" s="7" t="s">
        <v>182</v>
      </c>
    </row>
    <row r="34" spans="1:20" s="6" customFormat="1" ht="12">
      <c r="A34" s="164" t="s">
        <v>422</v>
      </c>
      <c r="B34" s="164" t="s">
        <v>120</v>
      </c>
      <c r="C34" s="165" t="s">
        <v>451</v>
      </c>
      <c r="D34" s="164" t="s">
        <v>452</v>
      </c>
      <c r="E34" s="166" t="s">
        <v>449</v>
      </c>
      <c r="F34" s="166" t="s">
        <v>123</v>
      </c>
      <c r="G34" s="164" t="s">
        <v>177</v>
      </c>
      <c r="H34" s="167">
        <v>20200000</v>
      </c>
      <c r="I34" s="167">
        <v>11525320.398</v>
      </c>
      <c r="J34" s="167">
        <v>5500355.64</v>
      </c>
      <c r="K34" s="167">
        <v>5466381.337</v>
      </c>
      <c r="L34" s="168">
        <v>784874202.147</v>
      </c>
      <c r="M34" s="167">
        <v>424959229.4</v>
      </c>
      <c r="N34" s="167">
        <v>445182037.686</v>
      </c>
      <c r="O34" s="167">
        <v>3521631.01</v>
      </c>
      <c r="P34" s="164" t="s">
        <v>1023</v>
      </c>
      <c r="Q34" s="7" t="s">
        <v>1024</v>
      </c>
      <c r="R34" s="7" t="s">
        <v>164</v>
      </c>
      <c r="S34" s="7" t="s">
        <v>453</v>
      </c>
      <c r="T34" s="7" t="s">
        <v>182</v>
      </c>
    </row>
    <row r="35" spans="1:20" s="6" customFormat="1" ht="24">
      <c r="A35" s="164" t="s">
        <v>160</v>
      </c>
      <c r="B35" s="164" t="s">
        <v>671</v>
      </c>
      <c r="C35" s="165">
        <v>200565010</v>
      </c>
      <c r="D35" s="165" t="s">
        <v>757</v>
      </c>
      <c r="E35" s="166" t="s">
        <v>754</v>
      </c>
      <c r="F35" s="166" t="s">
        <v>123</v>
      </c>
      <c r="G35" s="165" t="s">
        <v>147</v>
      </c>
      <c r="H35" s="167">
        <v>6135502.57</v>
      </c>
      <c r="I35" s="167">
        <v>7601847.501</v>
      </c>
      <c r="J35" s="167">
        <v>1208906.322</v>
      </c>
      <c r="K35" s="167">
        <v>5557064.123</v>
      </c>
      <c r="L35" s="168">
        <v>517685737.677</v>
      </c>
      <c r="M35" s="167">
        <v>95875726.17</v>
      </c>
      <c r="N35" s="167">
        <v>452567242.797</v>
      </c>
      <c r="O35" s="167">
        <v>3934761.83</v>
      </c>
      <c r="P35" s="164" t="s">
        <v>1023</v>
      </c>
      <c r="Q35" s="7" t="s">
        <v>1024</v>
      </c>
      <c r="R35" s="7" t="s">
        <v>164</v>
      </c>
      <c r="S35" s="7" t="s">
        <v>453</v>
      </c>
      <c r="T35" s="7" t="s">
        <v>137</v>
      </c>
    </row>
    <row r="36" spans="1:20" s="6" customFormat="1" ht="12">
      <c r="A36" s="164" t="s">
        <v>422</v>
      </c>
      <c r="B36" s="164" t="s">
        <v>671</v>
      </c>
      <c r="C36" s="165" t="s">
        <v>780</v>
      </c>
      <c r="D36" s="165" t="s">
        <v>452</v>
      </c>
      <c r="E36" s="166" t="s">
        <v>449</v>
      </c>
      <c r="F36" s="166" t="s">
        <v>123</v>
      </c>
      <c r="G36" s="165" t="s">
        <v>177</v>
      </c>
      <c r="H36" s="167">
        <v>6700000</v>
      </c>
      <c r="I36" s="167">
        <v>101946.717</v>
      </c>
      <c r="J36" s="167">
        <v>100486.069</v>
      </c>
      <c r="K36" s="167" t="s">
        <v>118</v>
      </c>
      <c r="L36" s="168">
        <v>6942570.41</v>
      </c>
      <c r="M36" s="167">
        <v>7444679.059</v>
      </c>
      <c r="N36" s="167" t="s">
        <v>118</v>
      </c>
      <c r="O36" s="167"/>
      <c r="P36" s="164" t="s">
        <v>1023</v>
      </c>
      <c r="Q36" s="7" t="s">
        <v>1024</v>
      </c>
      <c r="R36" s="7" t="s">
        <v>164</v>
      </c>
      <c r="S36" s="7" t="s">
        <v>453</v>
      </c>
      <c r="T36" s="7" t="s">
        <v>182</v>
      </c>
    </row>
    <row r="37" spans="1:20" s="6" customFormat="1" ht="24">
      <c r="A37" s="164" t="s">
        <v>994</v>
      </c>
      <c r="B37" s="164" t="s">
        <v>671</v>
      </c>
      <c r="C37" s="165" t="s">
        <v>998</v>
      </c>
      <c r="D37" s="165" t="s">
        <v>999</v>
      </c>
      <c r="E37" s="166" t="s">
        <v>997</v>
      </c>
      <c r="F37" s="166" t="s">
        <v>123</v>
      </c>
      <c r="G37" s="165" t="s">
        <v>119</v>
      </c>
      <c r="H37" s="167">
        <v>19000000</v>
      </c>
      <c r="I37" s="167">
        <v>9187000</v>
      </c>
      <c r="J37" s="167">
        <v>1895000</v>
      </c>
      <c r="K37" s="167">
        <v>7292000</v>
      </c>
      <c r="L37" s="168">
        <v>625634606.752</v>
      </c>
      <c r="M37" s="167">
        <v>152749755.01</v>
      </c>
      <c r="N37" s="167">
        <v>593860402.121</v>
      </c>
      <c r="O37" s="167">
        <v>7292000</v>
      </c>
      <c r="P37" s="164" t="s">
        <v>1023</v>
      </c>
      <c r="Q37" s="7" t="s">
        <v>1024</v>
      </c>
      <c r="R37" s="7" t="s">
        <v>164</v>
      </c>
      <c r="S37" s="7" t="s">
        <v>453</v>
      </c>
      <c r="T37" s="7" t="s">
        <v>182</v>
      </c>
    </row>
    <row r="38" spans="1:20" s="6" customFormat="1" ht="12">
      <c r="A38" s="164" t="s">
        <v>180</v>
      </c>
      <c r="B38" s="164" t="s">
        <v>120</v>
      </c>
      <c r="C38" s="165" t="s">
        <v>251</v>
      </c>
      <c r="D38" s="164" t="s">
        <v>252</v>
      </c>
      <c r="E38" s="166" t="s">
        <v>253</v>
      </c>
      <c r="F38" s="166" t="s">
        <v>254</v>
      </c>
      <c r="G38" s="164" t="s">
        <v>199</v>
      </c>
      <c r="H38" s="167">
        <v>32870795000</v>
      </c>
      <c r="I38" s="167">
        <v>265562485.312</v>
      </c>
      <c r="J38" s="167">
        <v>48130992.97</v>
      </c>
      <c r="K38" s="167">
        <v>249072840.15</v>
      </c>
      <c r="L38" s="168">
        <v>18084802554.295</v>
      </c>
      <c r="M38" s="167">
        <v>3797198496.16</v>
      </c>
      <c r="N38" s="167">
        <v>20284489441.692</v>
      </c>
      <c r="O38" s="167">
        <v>23903520451.73</v>
      </c>
      <c r="P38" s="164" t="s">
        <v>1023</v>
      </c>
      <c r="Q38" s="7" t="s">
        <v>1024</v>
      </c>
      <c r="R38" s="7" t="s">
        <v>124</v>
      </c>
      <c r="S38" s="7" t="s">
        <v>255</v>
      </c>
      <c r="T38" s="7" t="s">
        <v>182</v>
      </c>
    </row>
    <row r="39" spans="1:20" s="6" customFormat="1" ht="24">
      <c r="A39" s="164" t="s">
        <v>180</v>
      </c>
      <c r="B39" s="164" t="s">
        <v>120</v>
      </c>
      <c r="C39" s="165" t="s">
        <v>256</v>
      </c>
      <c r="D39" s="164" t="s">
        <v>257</v>
      </c>
      <c r="E39" s="166" t="s">
        <v>253</v>
      </c>
      <c r="F39" s="166" t="s">
        <v>254</v>
      </c>
      <c r="G39" s="164" t="s">
        <v>177</v>
      </c>
      <c r="H39" s="167">
        <v>3404000</v>
      </c>
      <c r="I39" s="167">
        <v>4798031.314</v>
      </c>
      <c r="J39" s="167">
        <v>236607.56</v>
      </c>
      <c r="K39" s="167">
        <v>4338179.432</v>
      </c>
      <c r="L39" s="168">
        <v>326745883.766</v>
      </c>
      <c r="M39" s="167">
        <v>18750423.81</v>
      </c>
      <c r="N39" s="167">
        <v>353301286.581</v>
      </c>
      <c r="O39" s="167">
        <v>2794804.51</v>
      </c>
      <c r="P39" s="164" t="s">
        <v>1023</v>
      </c>
      <c r="Q39" s="7" t="s">
        <v>1024</v>
      </c>
      <c r="R39" s="7" t="s">
        <v>124</v>
      </c>
      <c r="S39" s="7" t="s">
        <v>255</v>
      </c>
      <c r="T39" s="7" t="s">
        <v>182</v>
      </c>
    </row>
    <row r="40" spans="1:20" s="6" customFormat="1" ht="24">
      <c r="A40" s="164" t="s">
        <v>180</v>
      </c>
      <c r="B40" s="164" t="s">
        <v>120</v>
      </c>
      <c r="C40" s="165" t="s">
        <v>323</v>
      </c>
      <c r="D40" s="164" t="s">
        <v>324</v>
      </c>
      <c r="E40" s="166" t="s">
        <v>325</v>
      </c>
      <c r="F40" s="166" t="s">
        <v>326</v>
      </c>
      <c r="G40" s="164" t="s">
        <v>199</v>
      </c>
      <c r="H40" s="167">
        <v>12508650000</v>
      </c>
      <c r="I40" s="167">
        <v>115992382.352</v>
      </c>
      <c r="J40" s="167">
        <v>790000</v>
      </c>
      <c r="K40" s="167">
        <v>129443906.784</v>
      </c>
      <c r="L40" s="168">
        <v>7899080060.854</v>
      </c>
      <c r="M40" s="167">
        <v>60973311.4</v>
      </c>
      <c r="N40" s="167">
        <v>10541910386.029</v>
      </c>
      <c r="O40" s="167">
        <v>12422731725</v>
      </c>
      <c r="P40" s="164" t="s">
        <v>1023</v>
      </c>
      <c r="Q40" s="7" t="s">
        <v>1024</v>
      </c>
      <c r="R40" s="7" t="s">
        <v>140</v>
      </c>
      <c r="S40" s="7" t="s">
        <v>327</v>
      </c>
      <c r="T40" s="7" t="s">
        <v>182</v>
      </c>
    </row>
    <row r="41" spans="1:20" s="6" customFormat="1" ht="24">
      <c r="A41" s="164" t="s">
        <v>180</v>
      </c>
      <c r="B41" s="164" t="s">
        <v>120</v>
      </c>
      <c r="C41" s="165" t="s">
        <v>328</v>
      </c>
      <c r="D41" s="164" t="s">
        <v>329</v>
      </c>
      <c r="E41" s="166" t="s">
        <v>325</v>
      </c>
      <c r="F41" s="166" t="s">
        <v>326</v>
      </c>
      <c r="G41" s="164" t="s">
        <v>177</v>
      </c>
      <c r="H41" s="167">
        <v>6793000</v>
      </c>
      <c r="I41" s="167">
        <v>11046369.057</v>
      </c>
      <c r="J41" s="167">
        <v>32930.59</v>
      </c>
      <c r="K41" s="167">
        <v>10510149.396</v>
      </c>
      <c r="L41" s="168">
        <v>752257620.663</v>
      </c>
      <c r="M41" s="167">
        <v>2654582.77</v>
      </c>
      <c r="N41" s="167">
        <v>855946454.531</v>
      </c>
      <c r="O41" s="167">
        <v>6771000</v>
      </c>
      <c r="P41" s="164" t="s">
        <v>1023</v>
      </c>
      <c r="Q41" s="7" t="s">
        <v>1024</v>
      </c>
      <c r="R41" s="7" t="s">
        <v>140</v>
      </c>
      <c r="S41" s="7" t="s">
        <v>327</v>
      </c>
      <c r="T41" s="7" t="s">
        <v>182</v>
      </c>
    </row>
    <row r="42" spans="1:20" s="6" customFormat="1" ht="24">
      <c r="A42" s="164" t="s">
        <v>422</v>
      </c>
      <c r="B42" s="164" t="s">
        <v>120</v>
      </c>
      <c r="C42" s="165" t="s">
        <v>431</v>
      </c>
      <c r="D42" s="164" t="s">
        <v>432</v>
      </c>
      <c r="E42" s="166" t="s">
        <v>433</v>
      </c>
      <c r="F42" s="166" t="s">
        <v>434</v>
      </c>
      <c r="G42" s="164" t="s">
        <v>177</v>
      </c>
      <c r="H42" s="167">
        <v>198392845</v>
      </c>
      <c r="I42" s="167">
        <v>32430.11</v>
      </c>
      <c r="J42" s="167">
        <v>0</v>
      </c>
      <c r="K42" s="167">
        <v>30956.123</v>
      </c>
      <c r="L42" s="168">
        <v>2208490.171</v>
      </c>
      <c r="M42" s="167">
        <v>0</v>
      </c>
      <c r="N42" s="167">
        <v>2521066.333</v>
      </c>
      <c r="O42" s="167">
        <v>19943</v>
      </c>
      <c r="P42" s="164" t="s">
        <v>1023</v>
      </c>
      <c r="Q42" s="7" t="s">
        <v>1024</v>
      </c>
      <c r="R42" s="7" t="s">
        <v>405</v>
      </c>
      <c r="S42" s="7" t="s">
        <v>327</v>
      </c>
      <c r="T42" s="7" t="s">
        <v>182</v>
      </c>
    </row>
    <row r="43" spans="1:20" s="6" customFormat="1" ht="24">
      <c r="A43" s="164" t="s">
        <v>180</v>
      </c>
      <c r="B43" s="164" t="s">
        <v>120</v>
      </c>
      <c r="C43" s="165" t="s">
        <v>229</v>
      </c>
      <c r="D43" s="164" t="s">
        <v>230</v>
      </c>
      <c r="E43" s="166" t="s">
        <v>231</v>
      </c>
      <c r="F43" s="166" t="s">
        <v>123</v>
      </c>
      <c r="G43" s="164" t="s">
        <v>199</v>
      </c>
      <c r="H43" s="167">
        <v>20266370000</v>
      </c>
      <c r="I43" s="167">
        <v>115352375.4</v>
      </c>
      <c r="J43" s="167">
        <v>16003113.52</v>
      </c>
      <c r="K43" s="167">
        <v>112995631.395</v>
      </c>
      <c r="L43" s="168">
        <v>7855495593.895</v>
      </c>
      <c r="M43" s="167">
        <v>1262110194.06</v>
      </c>
      <c r="N43" s="167">
        <v>9202363013.983</v>
      </c>
      <c r="O43" s="167">
        <v>10844190737.03</v>
      </c>
      <c r="P43" s="164" t="s">
        <v>1023</v>
      </c>
      <c r="Q43" s="7" t="s">
        <v>1024</v>
      </c>
      <c r="R43" s="7" t="s">
        <v>124</v>
      </c>
      <c r="S43" s="7" t="s">
        <v>232</v>
      </c>
      <c r="T43" s="7" t="s">
        <v>182</v>
      </c>
    </row>
    <row r="44" spans="1:20" s="6" customFormat="1" ht="24">
      <c r="A44" s="164" t="s">
        <v>180</v>
      </c>
      <c r="B44" s="164" t="s">
        <v>120</v>
      </c>
      <c r="C44" s="165" t="s">
        <v>284</v>
      </c>
      <c r="D44" s="164" t="s">
        <v>285</v>
      </c>
      <c r="E44" s="166" t="s">
        <v>286</v>
      </c>
      <c r="F44" s="166" t="s">
        <v>287</v>
      </c>
      <c r="G44" s="164" t="s">
        <v>177</v>
      </c>
      <c r="H44" s="167">
        <v>17163000</v>
      </c>
      <c r="I44" s="167">
        <v>27483392.232</v>
      </c>
      <c r="J44" s="167">
        <v>597642.63</v>
      </c>
      <c r="K44" s="167">
        <v>25633526.38</v>
      </c>
      <c r="L44" s="168">
        <v>1871618732.051</v>
      </c>
      <c r="M44" s="167">
        <v>47925285.25</v>
      </c>
      <c r="N44" s="167">
        <v>2087594114.624</v>
      </c>
      <c r="O44" s="167">
        <v>16514000</v>
      </c>
      <c r="P44" s="164" t="s">
        <v>1023</v>
      </c>
      <c r="Q44" s="7" t="s">
        <v>1024</v>
      </c>
      <c r="R44" s="7" t="s">
        <v>206</v>
      </c>
      <c r="S44" s="7" t="s">
        <v>288</v>
      </c>
      <c r="T44" s="7" t="s">
        <v>182</v>
      </c>
    </row>
    <row r="45" spans="1:20" s="6" customFormat="1" ht="24">
      <c r="A45" s="164" t="s">
        <v>1037</v>
      </c>
      <c r="B45" s="164" t="s">
        <v>671</v>
      </c>
      <c r="C45" s="165">
        <v>10465</v>
      </c>
      <c r="D45" s="165" t="s">
        <v>834</v>
      </c>
      <c r="E45" s="166" t="s">
        <v>835</v>
      </c>
      <c r="F45" s="166" t="s">
        <v>836</v>
      </c>
      <c r="G45" s="165" t="s">
        <v>199</v>
      </c>
      <c r="H45" s="167">
        <v>27000000</v>
      </c>
      <c r="I45" s="167">
        <v>250521.922</v>
      </c>
      <c r="J45" s="167" t="s">
        <v>118</v>
      </c>
      <c r="K45" s="167">
        <v>281337.918</v>
      </c>
      <c r="L45" s="168">
        <v>17060540.334</v>
      </c>
      <c r="M45" s="167" t="s">
        <v>118</v>
      </c>
      <c r="N45" s="167">
        <v>22912157.062</v>
      </c>
      <c r="O45" s="167">
        <v>27000000</v>
      </c>
      <c r="P45" s="164" t="s">
        <v>1023</v>
      </c>
      <c r="Q45" s="7" t="s">
        <v>1024</v>
      </c>
      <c r="R45" s="7" t="s">
        <v>216</v>
      </c>
      <c r="S45" s="7" t="s">
        <v>837</v>
      </c>
      <c r="T45" s="7" t="s">
        <v>137</v>
      </c>
    </row>
    <row r="46" spans="1:20" s="6" customFormat="1" ht="24">
      <c r="A46" s="164" t="s">
        <v>1037</v>
      </c>
      <c r="B46" s="164" t="s">
        <v>671</v>
      </c>
      <c r="C46" s="165">
        <v>10466</v>
      </c>
      <c r="D46" s="165" t="s">
        <v>838</v>
      </c>
      <c r="E46" s="166" t="s">
        <v>839</v>
      </c>
      <c r="F46" s="166" t="s">
        <v>800</v>
      </c>
      <c r="G46" s="165" t="s">
        <v>199</v>
      </c>
      <c r="H46" s="167">
        <v>890000000</v>
      </c>
      <c r="I46" s="167">
        <v>1948503.836</v>
      </c>
      <c r="J46" s="167" t="s">
        <v>118</v>
      </c>
      <c r="K46" s="167">
        <v>2188183.809</v>
      </c>
      <c r="L46" s="168">
        <v>132693091.485</v>
      </c>
      <c r="M46" s="167" t="s">
        <v>118</v>
      </c>
      <c r="N46" s="167">
        <v>178205666.038</v>
      </c>
      <c r="O46" s="167">
        <v>210000000</v>
      </c>
      <c r="P46" s="164" t="s">
        <v>1023</v>
      </c>
      <c r="Q46" s="7" t="s">
        <v>1024</v>
      </c>
      <c r="R46" s="7" t="s">
        <v>206</v>
      </c>
      <c r="S46" s="7" t="s">
        <v>837</v>
      </c>
      <c r="T46" s="7" t="s">
        <v>137</v>
      </c>
    </row>
    <row r="47" spans="1:20" s="6" customFormat="1" ht="24">
      <c r="A47" s="164" t="s">
        <v>422</v>
      </c>
      <c r="B47" s="164" t="s">
        <v>671</v>
      </c>
      <c r="C47" s="165" t="s">
        <v>816</v>
      </c>
      <c r="D47" s="165" t="s">
        <v>817</v>
      </c>
      <c r="E47" s="166" t="s">
        <v>818</v>
      </c>
      <c r="F47" s="166" t="s">
        <v>123</v>
      </c>
      <c r="G47" s="165" t="s">
        <v>119</v>
      </c>
      <c r="H47" s="167">
        <v>990000</v>
      </c>
      <c r="I47" s="167">
        <v>238600</v>
      </c>
      <c r="J47" s="167">
        <v>155200</v>
      </c>
      <c r="K47" s="167">
        <v>83400</v>
      </c>
      <c r="L47" s="168">
        <v>16248657.578</v>
      </c>
      <c r="M47" s="167">
        <v>12254886.88</v>
      </c>
      <c r="N47" s="167">
        <v>6792095.109</v>
      </c>
      <c r="O47" s="167">
        <v>83400</v>
      </c>
      <c r="P47" s="164" t="s">
        <v>1023</v>
      </c>
      <c r="Q47" s="7" t="s">
        <v>1024</v>
      </c>
      <c r="R47" s="7" t="s">
        <v>347</v>
      </c>
      <c r="S47" s="7" t="s">
        <v>819</v>
      </c>
      <c r="T47" s="7" t="s">
        <v>182</v>
      </c>
    </row>
    <row r="48" spans="1:20" s="6" customFormat="1" ht="12">
      <c r="A48" s="164" t="s">
        <v>689</v>
      </c>
      <c r="B48" s="164" t="s">
        <v>671</v>
      </c>
      <c r="C48" s="165">
        <v>10028</v>
      </c>
      <c r="D48" s="165" t="s">
        <v>700</v>
      </c>
      <c r="E48" s="166" t="s">
        <v>701</v>
      </c>
      <c r="F48" s="166" t="s">
        <v>123</v>
      </c>
      <c r="G48" s="165" t="s">
        <v>690</v>
      </c>
      <c r="H48" s="167">
        <v>10500000</v>
      </c>
      <c r="I48" s="167">
        <v>5801069.028</v>
      </c>
      <c r="J48" s="167">
        <v>1978828.879</v>
      </c>
      <c r="K48" s="167">
        <v>3025341.286</v>
      </c>
      <c r="L48" s="168">
        <v>395052741.893</v>
      </c>
      <c r="M48" s="167">
        <v>158227504.323</v>
      </c>
      <c r="N48" s="167">
        <v>246383761.988</v>
      </c>
      <c r="O48" s="167">
        <v>3489882.44</v>
      </c>
      <c r="P48" s="164" t="s">
        <v>1023</v>
      </c>
      <c r="Q48" s="7" t="s">
        <v>1024</v>
      </c>
      <c r="R48" s="7" t="s">
        <v>216</v>
      </c>
      <c r="S48" s="7" t="s">
        <v>702</v>
      </c>
      <c r="T48" s="7" t="s">
        <v>137</v>
      </c>
    </row>
    <row r="49" spans="1:20" s="6" customFormat="1" ht="24">
      <c r="A49" s="164" t="s">
        <v>903</v>
      </c>
      <c r="B49" s="164" t="s">
        <v>671</v>
      </c>
      <c r="C49" s="165">
        <v>38828</v>
      </c>
      <c r="D49" s="165" t="s">
        <v>915</v>
      </c>
      <c r="E49" s="166" t="s">
        <v>1165</v>
      </c>
      <c r="F49" s="166" t="s">
        <v>123</v>
      </c>
      <c r="G49" s="165" t="s">
        <v>119</v>
      </c>
      <c r="H49" s="167">
        <v>1350000</v>
      </c>
      <c r="I49" s="167">
        <v>1142700</v>
      </c>
      <c r="J49" s="167" t="s">
        <v>118</v>
      </c>
      <c r="K49" s="167">
        <v>1142700</v>
      </c>
      <c r="L49" s="168">
        <v>77817858.402</v>
      </c>
      <c r="M49" s="167" t="s">
        <v>118</v>
      </c>
      <c r="N49" s="167">
        <v>93061475.796</v>
      </c>
      <c r="O49" s="167">
        <v>1142700</v>
      </c>
      <c r="P49" s="164" t="s">
        <v>1023</v>
      </c>
      <c r="Q49" s="7" t="s">
        <v>1024</v>
      </c>
      <c r="R49" s="7" t="s">
        <v>303</v>
      </c>
      <c r="S49" s="7" t="s">
        <v>303</v>
      </c>
      <c r="T49" s="7" t="s">
        <v>182</v>
      </c>
    </row>
    <row r="50" spans="1:20" s="6" customFormat="1" ht="12">
      <c r="A50" s="164" t="s">
        <v>670</v>
      </c>
      <c r="B50" s="164" t="s">
        <v>120</v>
      </c>
      <c r="C50" s="165">
        <v>2371</v>
      </c>
      <c r="D50" s="164" t="s">
        <v>128</v>
      </c>
      <c r="E50" s="166" t="s">
        <v>129</v>
      </c>
      <c r="F50" s="166" t="s">
        <v>130</v>
      </c>
      <c r="G50" s="164" t="s">
        <v>119</v>
      </c>
      <c r="H50" s="167">
        <v>300000000</v>
      </c>
      <c r="I50" s="167">
        <v>300000000</v>
      </c>
      <c r="J50" s="167">
        <v>0</v>
      </c>
      <c r="K50" s="167">
        <v>300000000</v>
      </c>
      <c r="L50" s="168">
        <v>20429996955</v>
      </c>
      <c r="M50" s="167">
        <v>0</v>
      </c>
      <c r="N50" s="167">
        <v>24431996796</v>
      </c>
      <c r="O50" s="167">
        <v>300000000</v>
      </c>
      <c r="P50" s="164" t="s">
        <v>1022</v>
      </c>
      <c r="Q50" s="7" t="s">
        <v>131</v>
      </c>
      <c r="R50" s="7" t="s">
        <v>131</v>
      </c>
      <c r="S50" s="7" t="s">
        <v>132</v>
      </c>
      <c r="T50" s="7" t="s">
        <v>137</v>
      </c>
    </row>
    <row r="51" spans="1:20" s="6" customFormat="1" ht="24">
      <c r="A51" s="164" t="s">
        <v>180</v>
      </c>
      <c r="B51" s="164" t="s">
        <v>120</v>
      </c>
      <c r="C51" s="165" t="s">
        <v>307</v>
      </c>
      <c r="D51" s="164" t="s">
        <v>308</v>
      </c>
      <c r="E51" s="166" t="s">
        <v>309</v>
      </c>
      <c r="F51" s="166" t="s">
        <v>223</v>
      </c>
      <c r="G51" s="164" t="s">
        <v>177</v>
      </c>
      <c r="H51" s="167">
        <v>162509000</v>
      </c>
      <c r="I51" s="167">
        <v>185126454.965</v>
      </c>
      <c r="J51" s="167">
        <v>26881080.67</v>
      </c>
      <c r="K51" s="167">
        <v>150088824.406</v>
      </c>
      <c r="L51" s="168">
        <v>12607109704.005</v>
      </c>
      <c r="M51" s="167">
        <v>2100177440.52</v>
      </c>
      <c r="N51" s="167">
        <v>12223232256.716</v>
      </c>
      <c r="O51" s="167">
        <v>96692386.74</v>
      </c>
      <c r="P51" s="164" t="s">
        <v>1022</v>
      </c>
      <c r="Q51" s="7" t="s">
        <v>131</v>
      </c>
      <c r="R51" s="7" t="s">
        <v>131</v>
      </c>
      <c r="S51" s="7" t="s">
        <v>132</v>
      </c>
      <c r="T51" s="7" t="s">
        <v>182</v>
      </c>
    </row>
    <row r="52" spans="1:20" s="6" customFormat="1" ht="24">
      <c r="A52" s="164" t="s">
        <v>422</v>
      </c>
      <c r="B52" s="164" t="s">
        <v>120</v>
      </c>
      <c r="C52" s="165" t="s">
        <v>440</v>
      </c>
      <c r="D52" s="164" t="s">
        <v>441</v>
      </c>
      <c r="E52" s="166" t="s">
        <v>408</v>
      </c>
      <c r="F52" s="166" t="s">
        <v>442</v>
      </c>
      <c r="G52" s="164" t="s">
        <v>177</v>
      </c>
      <c r="H52" s="167">
        <v>20700000</v>
      </c>
      <c r="I52" s="167">
        <v>26047323.878</v>
      </c>
      <c r="J52" s="167">
        <v>8642270.04</v>
      </c>
      <c r="K52" s="167">
        <v>16143327.905</v>
      </c>
      <c r="L52" s="168">
        <v>1773822491.688</v>
      </c>
      <c r="M52" s="167">
        <v>681775059.79</v>
      </c>
      <c r="N52" s="167">
        <v>1314712452.204</v>
      </c>
      <c r="O52" s="167">
        <v>10400087.49</v>
      </c>
      <c r="P52" s="164" t="s">
        <v>1022</v>
      </c>
      <c r="Q52" s="7" t="s">
        <v>131</v>
      </c>
      <c r="R52" s="7" t="s">
        <v>131</v>
      </c>
      <c r="S52" s="7" t="s">
        <v>132</v>
      </c>
      <c r="T52" s="7" t="s">
        <v>182</v>
      </c>
    </row>
    <row r="53" spans="1:20" s="6" customFormat="1" ht="12">
      <c r="A53" s="164" t="s">
        <v>422</v>
      </c>
      <c r="B53" s="164" t="s">
        <v>120</v>
      </c>
      <c r="C53" s="165" t="s">
        <v>454</v>
      </c>
      <c r="D53" s="164" t="s">
        <v>455</v>
      </c>
      <c r="E53" s="166" t="s">
        <v>456</v>
      </c>
      <c r="F53" s="166" t="s">
        <v>244</v>
      </c>
      <c r="G53" s="164" t="s">
        <v>177</v>
      </c>
      <c r="H53" s="167">
        <v>91800000</v>
      </c>
      <c r="I53" s="167">
        <v>13934545.751</v>
      </c>
      <c r="J53" s="167">
        <v>11495276</v>
      </c>
      <c r="K53" s="167">
        <v>1326951.748</v>
      </c>
      <c r="L53" s="168">
        <v>948942424.194</v>
      </c>
      <c r="M53" s="167">
        <v>903416039.9</v>
      </c>
      <c r="N53" s="167">
        <v>108066936.218</v>
      </c>
      <c r="O53" s="167">
        <v>854867.99</v>
      </c>
      <c r="P53" s="164" t="s">
        <v>1022</v>
      </c>
      <c r="Q53" s="7" t="s">
        <v>131</v>
      </c>
      <c r="R53" s="7" t="s">
        <v>131</v>
      </c>
      <c r="S53" s="7" t="s">
        <v>132</v>
      </c>
      <c r="T53" s="7" t="s">
        <v>182</v>
      </c>
    </row>
    <row r="54" spans="1:20" s="6" customFormat="1" ht="24">
      <c r="A54" s="164" t="s">
        <v>422</v>
      </c>
      <c r="B54" s="164" t="s">
        <v>120</v>
      </c>
      <c r="C54" s="165" t="s">
        <v>478</v>
      </c>
      <c r="D54" s="164" t="s">
        <v>479</v>
      </c>
      <c r="E54" s="166" t="s">
        <v>306</v>
      </c>
      <c r="F54" s="166" t="s">
        <v>135</v>
      </c>
      <c r="G54" s="164" t="s">
        <v>177</v>
      </c>
      <c r="H54" s="167">
        <v>281800000</v>
      </c>
      <c r="I54" s="167">
        <v>26793960.451</v>
      </c>
      <c r="J54" s="167">
        <v>4995189.83</v>
      </c>
      <c r="K54" s="167">
        <v>20526895.815</v>
      </c>
      <c r="L54" s="168">
        <v>1824668434.753</v>
      </c>
      <c r="M54" s="167">
        <v>405690244.17</v>
      </c>
      <c r="N54" s="167">
        <v>1671710175.975</v>
      </c>
      <c r="O54" s="167">
        <v>13224132.82</v>
      </c>
      <c r="P54" s="164" t="s">
        <v>1022</v>
      </c>
      <c r="Q54" s="7" t="s">
        <v>131</v>
      </c>
      <c r="R54" s="7" t="s">
        <v>131</v>
      </c>
      <c r="S54" s="7" t="s">
        <v>132</v>
      </c>
      <c r="T54" s="7" t="s">
        <v>182</v>
      </c>
    </row>
    <row r="55" spans="1:20" s="6" customFormat="1" ht="12">
      <c r="A55" s="164" t="s">
        <v>512</v>
      </c>
      <c r="B55" s="164" t="s">
        <v>120</v>
      </c>
      <c r="C55" s="165" t="s">
        <v>524</v>
      </c>
      <c r="D55" s="164" t="s">
        <v>525</v>
      </c>
      <c r="E55" s="166" t="s">
        <v>526</v>
      </c>
      <c r="F55" s="166" t="s">
        <v>254</v>
      </c>
      <c r="G55" s="164" t="s">
        <v>511</v>
      </c>
      <c r="H55" s="167">
        <v>55170000</v>
      </c>
      <c r="I55" s="167">
        <v>5587729.912</v>
      </c>
      <c r="J55" s="167">
        <v>143701.23</v>
      </c>
      <c r="K55" s="167">
        <v>5189451.473</v>
      </c>
      <c r="L55" s="168">
        <v>380524350.278</v>
      </c>
      <c r="M55" s="167">
        <v>11082454.68</v>
      </c>
      <c r="N55" s="167">
        <v>422628872.56</v>
      </c>
      <c r="O55" s="167">
        <v>3343223.26</v>
      </c>
      <c r="P55" s="164" t="s">
        <v>1022</v>
      </c>
      <c r="Q55" s="7" t="s">
        <v>131</v>
      </c>
      <c r="R55" s="7" t="s">
        <v>131</v>
      </c>
      <c r="S55" s="7" t="s">
        <v>132</v>
      </c>
      <c r="T55" s="7" t="s">
        <v>182</v>
      </c>
    </row>
    <row r="56" spans="1:20" s="6" customFormat="1" ht="24">
      <c r="A56" s="164" t="s">
        <v>512</v>
      </c>
      <c r="B56" s="164" t="s">
        <v>120</v>
      </c>
      <c r="C56" s="165" t="s">
        <v>529</v>
      </c>
      <c r="D56" s="164" t="s">
        <v>530</v>
      </c>
      <c r="E56" s="166" t="s">
        <v>531</v>
      </c>
      <c r="F56" s="166" t="s">
        <v>123</v>
      </c>
      <c r="G56" s="164" t="s">
        <v>119</v>
      </c>
      <c r="H56" s="167">
        <v>127000000</v>
      </c>
      <c r="I56" s="167">
        <v>127000000</v>
      </c>
      <c r="J56" s="167">
        <v>34747793.87</v>
      </c>
      <c r="K56" s="167">
        <v>92252206.13</v>
      </c>
      <c r="L56" s="168">
        <v>8648698710.95</v>
      </c>
      <c r="M56" s="167">
        <v>2753825786.89</v>
      </c>
      <c r="N56" s="167">
        <v>7513018681.974</v>
      </c>
      <c r="O56" s="167">
        <v>92252206.13</v>
      </c>
      <c r="P56" s="164" t="s">
        <v>1022</v>
      </c>
      <c r="Q56" s="7" t="s">
        <v>131</v>
      </c>
      <c r="R56" s="7" t="s">
        <v>131</v>
      </c>
      <c r="S56" s="7" t="s">
        <v>132</v>
      </c>
      <c r="T56" s="7" t="s">
        <v>182</v>
      </c>
    </row>
    <row r="57" spans="1:20" s="6" customFormat="1" ht="24">
      <c r="A57" s="164" t="s">
        <v>512</v>
      </c>
      <c r="B57" s="164" t="s">
        <v>120</v>
      </c>
      <c r="C57" s="165" t="s">
        <v>532</v>
      </c>
      <c r="D57" s="164" t="s">
        <v>533</v>
      </c>
      <c r="E57" s="166" t="s">
        <v>1166</v>
      </c>
      <c r="F57" s="166" t="s">
        <v>123</v>
      </c>
      <c r="G57" s="164" t="s">
        <v>511</v>
      </c>
      <c r="H57" s="167">
        <v>56860000</v>
      </c>
      <c r="I57" s="167" t="s">
        <v>118</v>
      </c>
      <c r="J57" s="167">
        <v>70908.47</v>
      </c>
      <c r="K57" s="167">
        <v>88188530.442</v>
      </c>
      <c r="L57" s="168" t="s">
        <v>118</v>
      </c>
      <c r="M57" s="167">
        <v>5743733.38</v>
      </c>
      <c r="N57" s="167">
        <v>7182072977.349</v>
      </c>
      <c r="O57" s="167">
        <v>56814086.76</v>
      </c>
      <c r="P57" s="164" t="s">
        <v>1022</v>
      </c>
      <c r="Q57" s="7" t="s">
        <v>131</v>
      </c>
      <c r="R57" s="7" t="s">
        <v>131</v>
      </c>
      <c r="S57" s="7" t="s">
        <v>132</v>
      </c>
      <c r="T57" s="7" t="s">
        <v>182</v>
      </c>
    </row>
    <row r="58" spans="1:20" s="6" customFormat="1" ht="24">
      <c r="A58" s="164" t="s">
        <v>555</v>
      </c>
      <c r="B58" s="164" t="s">
        <v>120</v>
      </c>
      <c r="C58" s="165" t="s">
        <v>577</v>
      </c>
      <c r="D58" s="164" t="s">
        <v>578</v>
      </c>
      <c r="E58" s="166" t="s">
        <v>298</v>
      </c>
      <c r="F58" s="166" t="s">
        <v>287</v>
      </c>
      <c r="G58" s="164" t="s">
        <v>177</v>
      </c>
      <c r="H58" s="167">
        <v>18350000</v>
      </c>
      <c r="I58" s="167">
        <v>1777729.443</v>
      </c>
      <c r="J58" s="167">
        <v>0</v>
      </c>
      <c r="K58" s="167">
        <v>1696929.528</v>
      </c>
      <c r="L58" s="168">
        <v>121063357.057</v>
      </c>
      <c r="M58" s="167">
        <v>0</v>
      </c>
      <c r="N58" s="167">
        <v>138197922.605</v>
      </c>
      <c r="O58" s="167">
        <v>1093220.41</v>
      </c>
      <c r="P58" s="164" t="s">
        <v>1022</v>
      </c>
      <c r="Q58" s="7" t="s">
        <v>131</v>
      </c>
      <c r="R58" s="7" t="s">
        <v>131</v>
      </c>
      <c r="S58" s="7" t="s">
        <v>132</v>
      </c>
      <c r="T58" s="7" t="s">
        <v>182</v>
      </c>
    </row>
    <row r="59" spans="1:20" s="6" customFormat="1" ht="24">
      <c r="A59" s="164" t="s">
        <v>585</v>
      </c>
      <c r="B59" s="164" t="s">
        <v>120</v>
      </c>
      <c r="C59" s="165" t="s">
        <v>34</v>
      </c>
      <c r="D59" s="164" t="s">
        <v>35</v>
      </c>
      <c r="E59" s="166" t="s">
        <v>36</v>
      </c>
      <c r="F59" s="166" t="s">
        <v>175</v>
      </c>
      <c r="G59" s="164" t="s">
        <v>119</v>
      </c>
      <c r="H59" s="167">
        <v>6000000</v>
      </c>
      <c r="I59" s="167" t="s">
        <v>118</v>
      </c>
      <c r="J59" s="167">
        <v>0</v>
      </c>
      <c r="K59" s="167">
        <v>6000000</v>
      </c>
      <c r="L59" s="168" t="s">
        <v>118</v>
      </c>
      <c r="M59" s="167">
        <v>0</v>
      </c>
      <c r="N59" s="167">
        <v>488639935.92</v>
      </c>
      <c r="O59" s="167">
        <v>6000000</v>
      </c>
      <c r="P59" s="164" t="s">
        <v>1022</v>
      </c>
      <c r="Q59" s="7" t="s">
        <v>131</v>
      </c>
      <c r="R59" s="7" t="s">
        <v>131</v>
      </c>
      <c r="S59" s="7" t="s">
        <v>132</v>
      </c>
      <c r="T59" s="7" t="s">
        <v>182</v>
      </c>
    </row>
    <row r="60" spans="1:20" s="6" customFormat="1" ht="12">
      <c r="A60" s="164" t="s">
        <v>631</v>
      </c>
      <c r="B60" s="164" t="s">
        <v>120</v>
      </c>
      <c r="C60" s="165" t="s">
        <v>632</v>
      </c>
      <c r="D60" s="164" t="s">
        <v>633</v>
      </c>
      <c r="E60" s="166" t="s">
        <v>634</v>
      </c>
      <c r="F60" s="166" t="s">
        <v>359</v>
      </c>
      <c r="G60" s="164" t="s">
        <v>119</v>
      </c>
      <c r="H60" s="167">
        <v>20000000</v>
      </c>
      <c r="I60" s="167">
        <v>20000000</v>
      </c>
      <c r="J60" s="167">
        <v>0</v>
      </c>
      <c r="K60" s="167">
        <v>20000000</v>
      </c>
      <c r="L60" s="168">
        <v>1361999797</v>
      </c>
      <c r="M60" s="167">
        <v>0</v>
      </c>
      <c r="N60" s="167">
        <v>1628799786.4</v>
      </c>
      <c r="O60" s="167">
        <v>20000000</v>
      </c>
      <c r="P60" s="164" t="s">
        <v>1022</v>
      </c>
      <c r="Q60" s="7" t="s">
        <v>131</v>
      </c>
      <c r="R60" s="7" t="s">
        <v>131</v>
      </c>
      <c r="S60" s="7" t="s">
        <v>132</v>
      </c>
      <c r="T60" s="7" t="s">
        <v>137</v>
      </c>
    </row>
    <row r="61" spans="1:20" s="6" customFormat="1" ht="24">
      <c r="A61" s="164" t="s">
        <v>180</v>
      </c>
      <c r="B61" s="164" t="s">
        <v>671</v>
      </c>
      <c r="C61" s="165" t="s">
        <v>674</v>
      </c>
      <c r="D61" s="165" t="s">
        <v>675</v>
      </c>
      <c r="E61" s="166" t="s">
        <v>309</v>
      </c>
      <c r="F61" s="166" t="s">
        <v>676</v>
      </c>
      <c r="G61" s="165" t="s">
        <v>119</v>
      </c>
      <c r="H61" s="167">
        <v>137500000</v>
      </c>
      <c r="I61" s="167">
        <v>69548863.86</v>
      </c>
      <c r="J61" s="167">
        <v>3199947.77</v>
      </c>
      <c r="K61" s="167">
        <v>66348916.09</v>
      </c>
      <c r="L61" s="168">
        <v>4736276922.945</v>
      </c>
      <c r="M61" s="167">
        <v>251178673.03</v>
      </c>
      <c r="N61" s="167">
        <v>5403455017.763</v>
      </c>
      <c r="O61" s="167">
        <v>66348916.09</v>
      </c>
      <c r="P61" s="164" t="s">
        <v>1022</v>
      </c>
      <c r="Q61" s="7" t="s">
        <v>131</v>
      </c>
      <c r="R61" s="7" t="s">
        <v>131</v>
      </c>
      <c r="S61" s="7" t="s">
        <v>132</v>
      </c>
      <c r="T61" s="7" t="s">
        <v>182</v>
      </c>
    </row>
    <row r="62" spans="1:20" s="6" customFormat="1" ht="12">
      <c r="A62" s="164" t="s">
        <v>180</v>
      </c>
      <c r="B62" s="164" t="s">
        <v>671</v>
      </c>
      <c r="C62" s="165" t="s">
        <v>1073</v>
      </c>
      <c r="D62" s="165" t="s">
        <v>1074</v>
      </c>
      <c r="E62" s="166" t="s">
        <v>309</v>
      </c>
      <c r="F62" s="166" t="s">
        <v>37</v>
      </c>
      <c r="G62" s="165" t="s">
        <v>119</v>
      </c>
      <c r="H62" s="167">
        <v>37500000</v>
      </c>
      <c r="I62" s="167">
        <v>36609169.17</v>
      </c>
      <c r="J62" s="167">
        <v>5949320.8</v>
      </c>
      <c r="K62" s="167">
        <v>30659848.37</v>
      </c>
      <c r="L62" s="168">
        <v>2493084048.894</v>
      </c>
      <c r="M62" s="167">
        <v>468417748.889</v>
      </c>
      <c r="N62" s="167">
        <v>2496937723.806</v>
      </c>
      <c r="O62" s="167">
        <v>30659848.37</v>
      </c>
      <c r="P62" s="164" t="s">
        <v>1022</v>
      </c>
      <c r="Q62" s="7" t="s">
        <v>131</v>
      </c>
      <c r="R62" s="7" t="s">
        <v>38</v>
      </c>
      <c r="S62" s="7" t="s">
        <v>132</v>
      </c>
      <c r="T62" s="7" t="s">
        <v>182</v>
      </c>
    </row>
    <row r="63" spans="1:20" s="6" customFormat="1" ht="24">
      <c r="A63" s="164" t="s">
        <v>670</v>
      </c>
      <c r="B63" s="164" t="s">
        <v>671</v>
      </c>
      <c r="C63" s="165">
        <v>8220060001</v>
      </c>
      <c r="D63" s="165" t="s">
        <v>706</v>
      </c>
      <c r="E63" s="166" t="s">
        <v>707</v>
      </c>
      <c r="F63" s="166" t="s">
        <v>254</v>
      </c>
      <c r="G63" s="165" t="s">
        <v>138</v>
      </c>
      <c r="H63" s="167">
        <v>80000000</v>
      </c>
      <c r="I63" s="167">
        <v>11652125.598</v>
      </c>
      <c r="J63" s="167" t="s">
        <v>118</v>
      </c>
      <c r="K63" s="167">
        <v>11713030.404</v>
      </c>
      <c r="L63" s="168">
        <v>793509634.955</v>
      </c>
      <c r="M63" s="167" t="s">
        <v>118</v>
      </c>
      <c r="N63" s="167">
        <v>953909070.984</v>
      </c>
      <c r="O63" s="167">
        <v>80000000</v>
      </c>
      <c r="P63" s="164" t="s">
        <v>1022</v>
      </c>
      <c r="Q63" s="7" t="s">
        <v>131</v>
      </c>
      <c r="R63" s="7" t="s">
        <v>131</v>
      </c>
      <c r="S63" s="7" t="s">
        <v>132</v>
      </c>
      <c r="T63" s="7" t="s">
        <v>137</v>
      </c>
    </row>
    <row r="64" spans="1:20" s="6" customFormat="1" ht="24">
      <c r="A64" s="164" t="s">
        <v>160</v>
      </c>
      <c r="B64" s="164" t="s">
        <v>671</v>
      </c>
      <c r="C64" s="165">
        <v>6533674</v>
      </c>
      <c r="D64" s="165" t="s">
        <v>758</v>
      </c>
      <c r="E64" s="166" t="s">
        <v>759</v>
      </c>
      <c r="F64" s="166" t="s">
        <v>333</v>
      </c>
      <c r="G64" s="165" t="s">
        <v>147</v>
      </c>
      <c r="H64" s="167">
        <v>14000000</v>
      </c>
      <c r="I64" s="167">
        <v>4133592.822</v>
      </c>
      <c r="J64" s="167">
        <v>3476757.008</v>
      </c>
      <c r="K64" s="167">
        <v>111953.021</v>
      </c>
      <c r="L64" s="168">
        <v>281497629.206</v>
      </c>
      <c r="M64" s="167">
        <v>278294742.563</v>
      </c>
      <c r="N64" s="167">
        <v>9117452.818</v>
      </c>
      <c r="O64" s="167">
        <v>79270</v>
      </c>
      <c r="P64" s="164" t="s">
        <v>1022</v>
      </c>
      <c r="Q64" s="7" t="s">
        <v>131</v>
      </c>
      <c r="R64" s="7" t="s">
        <v>131</v>
      </c>
      <c r="S64" s="7" t="s">
        <v>132</v>
      </c>
      <c r="T64" s="7" t="s">
        <v>137</v>
      </c>
    </row>
    <row r="65" spans="1:20" s="6" customFormat="1" ht="24">
      <c r="A65" s="164" t="s">
        <v>422</v>
      </c>
      <c r="B65" s="164" t="s">
        <v>671</v>
      </c>
      <c r="C65" s="165" t="s">
        <v>802</v>
      </c>
      <c r="D65" s="165" t="s">
        <v>803</v>
      </c>
      <c r="E65" s="166" t="s">
        <v>804</v>
      </c>
      <c r="F65" s="166" t="s">
        <v>123</v>
      </c>
      <c r="G65" s="165" t="s">
        <v>119</v>
      </c>
      <c r="H65" s="167">
        <v>5000000</v>
      </c>
      <c r="I65" s="167">
        <v>2798000</v>
      </c>
      <c r="J65" s="167">
        <v>2425093</v>
      </c>
      <c r="K65" s="167">
        <v>372907</v>
      </c>
      <c r="L65" s="168">
        <v>190543771.6</v>
      </c>
      <c r="M65" s="167">
        <v>195480725.42</v>
      </c>
      <c r="N65" s="167">
        <v>30369542.097</v>
      </c>
      <c r="O65" s="167">
        <v>372907</v>
      </c>
      <c r="P65" s="164" t="s">
        <v>1022</v>
      </c>
      <c r="Q65" s="7" t="s">
        <v>131</v>
      </c>
      <c r="R65" s="7" t="s">
        <v>131</v>
      </c>
      <c r="S65" s="7" t="s">
        <v>132</v>
      </c>
      <c r="T65" s="7" t="s">
        <v>182</v>
      </c>
    </row>
    <row r="66" spans="1:20" s="6" customFormat="1" ht="12">
      <c r="A66" s="164" t="s">
        <v>422</v>
      </c>
      <c r="B66" s="164" t="s">
        <v>671</v>
      </c>
      <c r="C66" s="165" t="s">
        <v>808</v>
      </c>
      <c r="D66" s="165" t="s">
        <v>809</v>
      </c>
      <c r="E66" s="166" t="s">
        <v>810</v>
      </c>
      <c r="F66" s="166" t="s">
        <v>811</v>
      </c>
      <c r="G66" s="165" t="s">
        <v>119</v>
      </c>
      <c r="H66" s="167">
        <v>1684040</v>
      </c>
      <c r="I66" s="167">
        <v>1297702</v>
      </c>
      <c r="J66" s="167">
        <v>1297702</v>
      </c>
      <c r="K66" s="167" t="s">
        <v>118</v>
      </c>
      <c r="L66" s="168">
        <v>88373493.028</v>
      </c>
      <c r="M66" s="167">
        <v>101283318.91</v>
      </c>
      <c r="N66" s="167" t="s">
        <v>118</v>
      </c>
      <c r="O66" s="169"/>
      <c r="P66" s="164" t="s">
        <v>1022</v>
      </c>
      <c r="Q66" s="7" t="s">
        <v>131</v>
      </c>
      <c r="R66" s="7" t="s">
        <v>131</v>
      </c>
      <c r="S66" s="7" t="s">
        <v>132</v>
      </c>
      <c r="T66" s="7" t="s">
        <v>182</v>
      </c>
    </row>
    <row r="67" spans="1:20" s="6" customFormat="1" ht="24">
      <c r="A67" s="164" t="s">
        <v>512</v>
      </c>
      <c r="B67" s="164" t="s">
        <v>671</v>
      </c>
      <c r="C67" s="165" t="s">
        <v>820</v>
      </c>
      <c r="D67" s="165" t="s">
        <v>821</v>
      </c>
      <c r="E67" s="166" t="s">
        <v>822</v>
      </c>
      <c r="F67" s="166" t="s">
        <v>811</v>
      </c>
      <c r="G67" s="165" t="s">
        <v>511</v>
      </c>
      <c r="H67" s="167">
        <v>200000</v>
      </c>
      <c r="I67" s="167">
        <v>325228.001</v>
      </c>
      <c r="J67" s="167" t="s">
        <v>118</v>
      </c>
      <c r="K67" s="167">
        <v>310446.002</v>
      </c>
      <c r="L67" s="168">
        <v>22148023.573</v>
      </c>
      <c r="M67" s="167" t="s">
        <v>118</v>
      </c>
      <c r="N67" s="167">
        <v>25282719.082</v>
      </c>
      <c r="O67" s="167">
        <v>200000</v>
      </c>
      <c r="P67" s="164" t="s">
        <v>1022</v>
      </c>
      <c r="Q67" s="7" t="s">
        <v>131</v>
      </c>
      <c r="R67" s="7" t="s">
        <v>131</v>
      </c>
      <c r="S67" s="7" t="s">
        <v>132</v>
      </c>
      <c r="T67" s="7" t="s">
        <v>182</v>
      </c>
    </row>
    <row r="68" spans="1:20" s="6" customFormat="1" ht="24">
      <c r="A68" s="164" t="s">
        <v>658</v>
      </c>
      <c r="B68" s="164" t="s">
        <v>671</v>
      </c>
      <c r="C68" s="165" t="s">
        <v>859</v>
      </c>
      <c r="D68" s="165" t="s">
        <v>860</v>
      </c>
      <c r="E68" s="166" t="s">
        <v>861</v>
      </c>
      <c r="F68" s="166" t="s">
        <v>156</v>
      </c>
      <c r="G68" s="165" t="s">
        <v>655</v>
      </c>
      <c r="H68" s="167">
        <v>500000000</v>
      </c>
      <c r="I68" s="167">
        <v>133338665.102</v>
      </c>
      <c r="J68" s="167">
        <v>150000</v>
      </c>
      <c r="K68" s="167">
        <v>133172502.019</v>
      </c>
      <c r="L68" s="168">
        <v>9080361740.065</v>
      </c>
      <c r="M68" s="167">
        <v>11887496.732</v>
      </c>
      <c r="N68" s="167">
        <v>10845567142.15</v>
      </c>
      <c r="O68" s="167">
        <v>499436825</v>
      </c>
      <c r="P68" s="164" t="s">
        <v>1022</v>
      </c>
      <c r="Q68" s="7" t="s">
        <v>131</v>
      </c>
      <c r="R68" s="7" t="s">
        <v>131</v>
      </c>
      <c r="S68" s="7" t="s">
        <v>132</v>
      </c>
      <c r="T68" s="7" t="s">
        <v>137</v>
      </c>
    </row>
    <row r="69" spans="1:20" s="6" customFormat="1" ht="12">
      <c r="A69" s="164" t="s">
        <v>669</v>
      </c>
      <c r="B69" s="164" t="s">
        <v>671</v>
      </c>
      <c r="C69" s="165">
        <v>10764</v>
      </c>
      <c r="D69" s="165" t="s">
        <v>883</v>
      </c>
      <c r="E69" s="166" t="s">
        <v>884</v>
      </c>
      <c r="F69" s="166" t="s">
        <v>567</v>
      </c>
      <c r="G69" s="165" t="s">
        <v>194</v>
      </c>
      <c r="H69" s="167">
        <v>35000000</v>
      </c>
      <c r="I69" s="167">
        <v>34709500.226</v>
      </c>
      <c r="J69" s="167" t="s">
        <v>118</v>
      </c>
      <c r="K69" s="167">
        <v>29000999.905</v>
      </c>
      <c r="L69" s="168">
        <v>2363716613.105</v>
      </c>
      <c r="M69" s="167" t="s">
        <v>118</v>
      </c>
      <c r="N69" s="167">
        <v>2361841122.513</v>
      </c>
      <c r="O69" s="167">
        <v>17500000</v>
      </c>
      <c r="P69" s="164" t="s">
        <v>1022</v>
      </c>
      <c r="Q69" s="7" t="s">
        <v>131</v>
      </c>
      <c r="R69" s="7" t="s">
        <v>131</v>
      </c>
      <c r="S69" s="7" t="s">
        <v>132</v>
      </c>
      <c r="T69" s="7" t="s">
        <v>137</v>
      </c>
    </row>
    <row r="70" spans="1:20" s="6" customFormat="1" ht="12">
      <c r="A70" s="164" t="s">
        <v>948</v>
      </c>
      <c r="B70" s="164" t="s">
        <v>671</v>
      </c>
      <c r="C70" s="165" t="s">
        <v>981</v>
      </c>
      <c r="D70" s="165" t="s">
        <v>982</v>
      </c>
      <c r="E70" s="166" t="s">
        <v>983</v>
      </c>
      <c r="F70" s="166" t="s">
        <v>984</v>
      </c>
      <c r="G70" s="165" t="s">
        <v>119</v>
      </c>
      <c r="H70" s="167">
        <v>200000000</v>
      </c>
      <c r="I70" s="167">
        <v>178667573</v>
      </c>
      <c r="J70" s="167">
        <v>63739899</v>
      </c>
      <c r="K70" s="167">
        <v>114927674</v>
      </c>
      <c r="L70" s="168">
        <v>12167259907.824</v>
      </c>
      <c r="M70" s="167">
        <v>5127875202.81</v>
      </c>
      <c r="N70" s="167">
        <v>9359708543.132</v>
      </c>
      <c r="O70" s="167">
        <v>114927674</v>
      </c>
      <c r="P70" s="164" t="s">
        <v>1022</v>
      </c>
      <c r="Q70" s="7" t="s">
        <v>131</v>
      </c>
      <c r="R70" s="7" t="s">
        <v>131</v>
      </c>
      <c r="S70" s="7" t="s">
        <v>132</v>
      </c>
      <c r="T70" s="7" t="s">
        <v>137</v>
      </c>
    </row>
    <row r="71" spans="1:20" s="6" customFormat="1" ht="24">
      <c r="A71" s="164" t="s">
        <v>397</v>
      </c>
      <c r="B71" s="164" t="s">
        <v>671</v>
      </c>
      <c r="C71" s="165" t="s">
        <v>763</v>
      </c>
      <c r="D71" s="165" t="s">
        <v>764</v>
      </c>
      <c r="E71" s="166" t="s">
        <v>765</v>
      </c>
      <c r="F71" s="166" t="s">
        <v>766</v>
      </c>
      <c r="G71" s="165" t="s">
        <v>119</v>
      </c>
      <c r="H71" s="167">
        <v>495000</v>
      </c>
      <c r="I71" s="167">
        <v>167200.01</v>
      </c>
      <c r="J71" s="167" t="s">
        <v>118</v>
      </c>
      <c r="K71" s="167">
        <v>167200.01</v>
      </c>
      <c r="L71" s="168">
        <v>11386318.984</v>
      </c>
      <c r="M71" s="167" t="s">
        <v>118</v>
      </c>
      <c r="N71" s="167">
        <v>13616767.029</v>
      </c>
      <c r="O71" s="167">
        <v>167200.01</v>
      </c>
      <c r="P71" s="164" t="s">
        <v>1023</v>
      </c>
      <c r="Q71" s="7" t="s">
        <v>1024</v>
      </c>
      <c r="R71" s="7" t="s">
        <v>206</v>
      </c>
      <c r="S71" s="7" t="s">
        <v>767</v>
      </c>
      <c r="T71" s="7" t="s">
        <v>182</v>
      </c>
    </row>
    <row r="72" spans="1:20" s="6" customFormat="1" ht="24">
      <c r="A72" s="164" t="s">
        <v>160</v>
      </c>
      <c r="B72" s="164" t="s">
        <v>671</v>
      </c>
      <c r="C72" s="165" t="s">
        <v>741</v>
      </c>
      <c r="D72" s="165" t="s">
        <v>742</v>
      </c>
      <c r="E72" s="166" t="s">
        <v>743</v>
      </c>
      <c r="F72" s="166" t="s">
        <v>1167</v>
      </c>
      <c r="G72" s="165" t="s">
        <v>147</v>
      </c>
      <c r="H72" s="167">
        <v>1022000</v>
      </c>
      <c r="I72" s="167">
        <v>886470.735</v>
      </c>
      <c r="J72" s="167" t="s">
        <v>118</v>
      </c>
      <c r="K72" s="167">
        <v>796717.973</v>
      </c>
      <c r="L72" s="168">
        <v>60368648.04</v>
      </c>
      <c r="M72" s="167" t="s">
        <v>118</v>
      </c>
      <c r="N72" s="167">
        <v>64884703.211</v>
      </c>
      <c r="O72" s="167">
        <v>564128</v>
      </c>
      <c r="P72" s="164" t="s">
        <v>1023</v>
      </c>
      <c r="Q72" s="7" t="s">
        <v>1024</v>
      </c>
      <c r="R72" s="7" t="s">
        <v>206</v>
      </c>
      <c r="S72" s="7" t="s">
        <v>745</v>
      </c>
      <c r="T72" s="7" t="s">
        <v>137</v>
      </c>
    </row>
    <row r="73" spans="1:20" s="6" customFormat="1" ht="12">
      <c r="A73" s="164" t="s">
        <v>670</v>
      </c>
      <c r="B73" s="164" t="s">
        <v>120</v>
      </c>
      <c r="C73" s="165" t="s">
        <v>1084</v>
      </c>
      <c r="D73" s="164" t="s">
        <v>1076</v>
      </c>
      <c r="E73" s="166" t="s">
        <v>1085</v>
      </c>
      <c r="F73" s="166" t="s">
        <v>1085</v>
      </c>
      <c r="G73" s="164" t="s">
        <v>119</v>
      </c>
      <c r="H73" s="167">
        <v>500000000</v>
      </c>
      <c r="I73" s="167" t="s">
        <v>118</v>
      </c>
      <c r="J73" s="167">
        <v>500000000</v>
      </c>
      <c r="K73" s="167" t="s">
        <v>118</v>
      </c>
      <c r="L73" s="168" t="s">
        <v>118</v>
      </c>
      <c r="M73" s="167">
        <v>39934000000</v>
      </c>
      <c r="N73" s="167" t="s">
        <v>118</v>
      </c>
      <c r="O73" s="169"/>
      <c r="P73" s="164" t="s">
        <v>1020</v>
      </c>
      <c r="Q73" s="7" t="s">
        <v>273</v>
      </c>
      <c r="R73" s="7" t="s">
        <v>273</v>
      </c>
      <c r="S73" s="7" t="s">
        <v>225</v>
      </c>
      <c r="T73" s="7" t="s">
        <v>137</v>
      </c>
    </row>
    <row r="74" spans="1:20" s="6" customFormat="1" ht="24">
      <c r="A74" s="164" t="s">
        <v>180</v>
      </c>
      <c r="B74" s="164" t="s">
        <v>120</v>
      </c>
      <c r="C74" s="165" t="s">
        <v>320</v>
      </c>
      <c r="D74" s="164" t="s">
        <v>321</v>
      </c>
      <c r="E74" s="166" t="s">
        <v>322</v>
      </c>
      <c r="F74" s="166" t="s">
        <v>223</v>
      </c>
      <c r="G74" s="164" t="s">
        <v>119</v>
      </c>
      <c r="H74" s="167">
        <v>400000000</v>
      </c>
      <c r="I74" s="167">
        <v>200000000</v>
      </c>
      <c r="J74" s="167">
        <v>0</v>
      </c>
      <c r="K74" s="167">
        <v>200000000</v>
      </c>
      <c r="L74" s="168">
        <v>13619997970</v>
      </c>
      <c r="M74" s="167">
        <v>0</v>
      </c>
      <c r="N74" s="167">
        <v>16287997864</v>
      </c>
      <c r="O74" s="167">
        <v>200000000</v>
      </c>
      <c r="P74" s="164" t="s">
        <v>1020</v>
      </c>
      <c r="Q74" s="7" t="s">
        <v>273</v>
      </c>
      <c r="R74" s="7" t="s">
        <v>273</v>
      </c>
      <c r="S74" s="7" t="s">
        <v>225</v>
      </c>
      <c r="T74" s="7" t="s">
        <v>182</v>
      </c>
    </row>
    <row r="75" spans="1:20" s="6" customFormat="1" ht="24">
      <c r="A75" s="164" t="s">
        <v>180</v>
      </c>
      <c r="B75" s="164" t="s">
        <v>120</v>
      </c>
      <c r="C75" s="165" t="s">
        <v>349</v>
      </c>
      <c r="D75" s="164" t="s">
        <v>350</v>
      </c>
      <c r="E75" s="166" t="s">
        <v>351</v>
      </c>
      <c r="F75" s="166" t="s">
        <v>135</v>
      </c>
      <c r="G75" s="164" t="s">
        <v>119</v>
      </c>
      <c r="H75" s="167">
        <v>400000000</v>
      </c>
      <c r="I75" s="167">
        <v>200000000</v>
      </c>
      <c r="J75" s="167">
        <v>0</v>
      </c>
      <c r="K75" s="167">
        <v>200000000</v>
      </c>
      <c r="L75" s="168">
        <v>13619997970</v>
      </c>
      <c r="M75" s="167">
        <v>0</v>
      </c>
      <c r="N75" s="167">
        <v>16287997864</v>
      </c>
      <c r="O75" s="167">
        <v>200000000</v>
      </c>
      <c r="P75" s="164" t="s">
        <v>1020</v>
      </c>
      <c r="Q75" s="7" t="s">
        <v>273</v>
      </c>
      <c r="R75" s="7" t="s">
        <v>273</v>
      </c>
      <c r="S75" s="7" t="s">
        <v>225</v>
      </c>
      <c r="T75" s="7" t="s">
        <v>182</v>
      </c>
    </row>
    <row r="76" spans="1:20" s="6" customFormat="1" ht="24">
      <c r="A76" s="164" t="s">
        <v>180</v>
      </c>
      <c r="B76" s="164" t="s">
        <v>120</v>
      </c>
      <c r="C76" s="165" t="s">
        <v>377</v>
      </c>
      <c r="D76" s="164" t="s">
        <v>378</v>
      </c>
      <c r="E76" s="166" t="s">
        <v>375</v>
      </c>
      <c r="F76" s="166" t="s">
        <v>156</v>
      </c>
      <c r="G76" s="164" t="s">
        <v>177</v>
      </c>
      <c r="H76" s="167">
        <v>122888000</v>
      </c>
      <c r="I76" s="167" t="s">
        <v>118</v>
      </c>
      <c r="J76" s="167">
        <v>193030012.47</v>
      </c>
      <c r="K76" s="167" t="s">
        <v>118</v>
      </c>
      <c r="L76" s="168" t="s">
        <v>118</v>
      </c>
      <c r="M76" s="167">
        <v>15072744942.96</v>
      </c>
      <c r="N76" s="167" t="s">
        <v>118</v>
      </c>
      <c r="O76" s="169"/>
      <c r="P76" s="164" t="s">
        <v>1020</v>
      </c>
      <c r="Q76" s="7" t="s">
        <v>273</v>
      </c>
      <c r="R76" s="7" t="s">
        <v>273</v>
      </c>
      <c r="S76" s="7" t="s">
        <v>225</v>
      </c>
      <c r="T76" s="7" t="s">
        <v>182</v>
      </c>
    </row>
    <row r="77" spans="1:20" s="6" customFormat="1" ht="24">
      <c r="A77" s="164" t="s">
        <v>422</v>
      </c>
      <c r="B77" s="164" t="s">
        <v>120</v>
      </c>
      <c r="C77" s="165" t="s">
        <v>508</v>
      </c>
      <c r="D77" s="164" t="s">
        <v>509</v>
      </c>
      <c r="E77" s="166" t="s">
        <v>510</v>
      </c>
      <c r="F77" s="166" t="s">
        <v>287</v>
      </c>
      <c r="G77" s="164" t="s">
        <v>177</v>
      </c>
      <c r="H77" s="167">
        <v>321300000</v>
      </c>
      <c r="I77" s="167" t="s">
        <v>118</v>
      </c>
      <c r="J77" s="167">
        <v>484751736.58</v>
      </c>
      <c r="K77" s="167" t="s">
        <v>118</v>
      </c>
      <c r="L77" s="168" t="s">
        <v>118</v>
      </c>
      <c r="M77" s="167">
        <v>38963859787.94</v>
      </c>
      <c r="N77" s="167" t="s">
        <v>118</v>
      </c>
      <c r="O77" s="169"/>
      <c r="P77" s="164" t="s">
        <v>1020</v>
      </c>
      <c r="Q77" s="7" t="s">
        <v>273</v>
      </c>
      <c r="R77" s="7" t="s">
        <v>273</v>
      </c>
      <c r="S77" s="7" t="s">
        <v>225</v>
      </c>
      <c r="T77" s="7" t="s">
        <v>182</v>
      </c>
    </row>
    <row r="78" spans="1:20" s="6" customFormat="1" ht="12">
      <c r="A78" s="164" t="s">
        <v>1037</v>
      </c>
      <c r="B78" s="164" t="s">
        <v>671</v>
      </c>
      <c r="C78" s="165">
        <v>10468</v>
      </c>
      <c r="D78" s="165" t="s">
        <v>841</v>
      </c>
      <c r="E78" s="166" t="s">
        <v>842</v>
      </c>
      <c r="F78" s="166" t="s">
        <v>800</v>
      </c>
      <c r="G78" s="165" t="s">
        <v>199</v>
      </c>
      <c r="H78" s="167">
        <v>700000000</v>
      </c>
      <c r="I78" s="167">
        <v>6495012.788</v>
      </c>
      <c r="J78" s="167" t="s">
        <v>118</v>
      </c>
      <c r="K78" s="167">
        <v>7293946.03</v>
      </c>
      <c r="L78" s="168">
        <v>442310304.952</v>
      </c>
      <c r="M78" s="167" t="s">
        <v>118</v>
      </c>
      <c r="N78" s="167">
        <v>594018886.794</v>
      </c>
      <c r="O78" s="167">
        <v>700000000</v>
      </c>
      <c r="P78" s="164" t="s">
        <v>1020</v>
      </c>
      <c r="Q78" s="7" t="s">
        <v>273</v>
      </c>
      <c r="R78" s="7" t="s">
        <v>273</v>
      </c>
      <c r="S78" s="7" t="s">
        <v>225</v>
      </c>
      <c r="T78" s="7" t="s">
        <v>137</v>
      </c>
    </row>
    <row r="79" spans="1:20" s="6" customFormat="1" ht="24">
      <c r="A79" s="164" t="s">
        <v>669</v>
      </c>
      <c r="B79" s="164" t="s">
        <v>671</v>
      </c>
      <c r="C79" s="165">
        <v>10266</v>
      </c>
      <c r="D79" s="165" t="s">
        <v>867</v>
      </c>
      <c r="E79" s="166" t="s">
        <v>868</v>
      </c>
      <c r="F79" s="166" t="s">
        <v>869</v>
      </c>
      <c r="G79" s="165" t="s">
        <v>194</v>
      </c>
      <c r="H79" s="167">
        <v>50000000</v>
      </c>
      <c r="I79" s="167" t="s">
        <v>118</v>
      </c>
      <c r="J79" s="167">
        <v>17256499.872</v>
      </c>
      <c r="K79" s="167">
        <v>66287999.782</v>
      </c>
      <c r="L79" s="168" t="s">
        <v>118</v>
      </c>
      <c r="M79" s="167">
        <v>1369303748.893</v>
      </c>
      <c r="N79" s="167">
        <v>5398493994.315</v>
      </c>
      <c r="O79" s="167">
        <v>40000000</v>
      </c>
      <c r="P79" s="164" t="s">
        <v>1020</v>
      </c>
      <c r="Q79" s="7" t="s">
        <v>273</v>
      </c>
      <c r="R79" s="7" t="s">
        <v>273</v>
      </c>
      <c r="S79" s="7" t="s">
        <v>225</v>
      </c>
      <c r="T79" s="7" t="s">
        <v>137</v>
      </c>
    </row>
    <row r="80" spans="1:20" s="6" customFormat="1" ht="24">
      <c r="A80" s="164" t="s">
        <v>669</v>
      </c>
      <c r="B80" s="164" t="s">
        <v>671</v>
      </c>
      <c r="C80" s="165">
        <v>10763</v>
      </c>
      <c r="D80" s="165" t="s">
        <v>881</v>
      </c>
      <c r="E80" s="166" t="s">
        <v>882</v>
      </c>
      <c r="F80" s="166" t="s">
        <v>567</v>
      </c>
      <c r="G80" s="165" t="s">
        <v>194</v>
      </c>
      <c r="H80" s="167">
        <v>102098000</v>
      </c>
      <c r="I80" s="167">
        <v>68621673.647</v>
      </c>
      <c r="J80" s="167">
        <v>54482000</v>
      </c>
      <c r="K80" s="167">
        <v>7619805.575</v>
      </c>
      <c r="L80" s="168">
        <v>4673135278.87</v>
      </c>
      <c r="M80" s="167">
        <v>3915635353.2</v>
      </c>
      <c r="N80" s="167">
        <v>620556884.647</v>
      </c>
      <c r="O80" s="167">
        <v>4598000</v>
      </c>
      <c r="P80" s="164" t="s">
        <v>1020</v>
      </c>
      <c r="Q80" s="7" t="s">
        <v>273</v>
      </c>
      <c r="R80" s="7" t="s">
        <v>273</v>
      </c>
      <c r="S80" s="7" t="s">
        <v>225</v>
      </c>
      <c r="T80" s="7" t="s">
        <v>137</v>
      </c>
    </row>
    <row r="81" spans="1:20" s="6" customFormat="1" ht="24">
      <c r="A81" s="164" t="s">
        <v>541</v>
      </c>
      <c r="B81" s="164" t="s">
        <v>120</v>
      </c>
      <c r="C81" s="165" t="s">
        <v>538</v>
      </c>
      <c r="D81" s="164" t="s">
        <v>539</v>
      </c>
      <c r="E81" s="166" t="s">
        <v>540</v>
      </c>
      <c r="F81" s="166" t="s">
        <v>123</v>
      </c>
      <c r="G81" s="164" t="s">
        <v>119</v>
      </c>
      <c r="H81" s="167">
        <v>100000000</v>
      </c>
      <c r="I81" s="167" t="s">
        <v>118</v>
      </c>
      <c r="J81" s="167">
        <v>99974921.91</v>
      </c>
      <c r="K81" s="167">
        <v>25078.09</v>
      </c>
      <c r="L81" s="168" t="s">
        <v>118</v>
      </c>
      <c r="M81" s="167">
        <v>8050607349.39</v>
      </c>
      <c r="N81" s="167">
        <v>2042359.382</v>
      </c>
      <c r="O81" s="167">
        <v>25078.09</v>
      </c>
      <c r="P81" s="164" t="s">
        <v>1022</v>
      </c>
      <c r="Q81" s="7" t="s">
        <v>39</v>
      </c>
      <c r="R81" s="7" t="s">
        <v>273</v>
      </c>
      <c r="S81" s="7" t="s">
        <v>225</v>
      </c>
      <c r="T81" s="7" t="s">
        <v>182</v>
      </c>
    </row>
    <row r="82" spans="1:20" s="6" customFormat="1" ht="12">
      <c r="A82" s="164" t="s">
        <v>541</v>
      </c>
      <c r="B82" s="164" t="s">
        <v>120</v>
      </c>
      <c r="C82" s="165" t="s">
        <v>542</v>
      </c>
      <c r="D82" s="164" t="s">
        <v>543</v>
      </c>
      <c r="E82" s="166" t="s">
        <v>544</v>
      </c>
      <c r="F82" s="166" t="s">
        <v>545</v>
      </c>
      <c r="G82" s="164" t="s">
        <v>119</v>
      </c>
      <c r="H82" s="167">
        <v>200000000</v>
      </c>
      <c r="I82" s="167" t="s">
        <v>118</v>
      </c>
      <c r="J82" s="167">
        <v>200000000</v>
      </c>
      <c r="K82" s="167" t="s">
        <v>118</v>
      </c>
      <c r="L82" s="168" t="s">
        <v>118</v>
      </c>
      <c r="M82" s="167">
        <v>16178300000</v>
      </c>
      <c r="N82" s="167" t="s">
        <v>118</v>
      </c>
      <c r="O82" s="169"/>
      <c r="P82" s="164" t="s">
        <v>1022</v>
      </c>
      <c r="Q82" s="7" t="s">
        <v>39</v>
      </c>
      <c r="R82" s="7" t="s">
        <v>273</v>
      </c>
      <c r="S82" s="7" t="s">
        <v>225</v>
      </c>
      <c r="T82" s="7" t="s">
        <v>182</v>
      </c>
    </row>
    <row r="83" spans="1:20" s="6" customFormat="1" ht="24">
      <c r="A83" s="164" t="s">
        <v>541</v>
      </c>
      <c r="B83" s="164" t="s">
        <v>120</v>
      </c>
      <c r="C83" s="165" t="s">
        <v>546</v>
      </c>
      <c r="D83" s="164" t="s">
        <v>547</v>
      </c>
      <c r="E83" s="166" t="s">
        <v>381</v>
      </c>
      <c r="F83" s="166" t="s">
        <v>156</v>
      </c>
      <c r="G83" s="164" t="s">
        <v>147</v>
      </c>
      <c r="H83" s="167">
        <v>220000000</v>
      </c>
      <c r="I83" s="167" t="s">
        <v>118</v>
      </c>
      <c r="J83" s="167">
        <v>305806000.52</v>
      </c>
      <c r="K83" s="167" t="s">
        <v>118</v>
      </c>
      <c r="L83" s="168" t="s">
        <v>118</v>
      </c>
      <c r="M83" s="167">
        <v>24824626000</v>
      </c>
      <c r="N83" s="167" t="s">
        <v>118</v>
      </c>
      <c r="O83" s="169"/>
      <c r="P83" s="164" t="s">
        <v>1022</v>
      </c>
      <c r="Q83" s="7" t="s">
        <v>39</v>
      </c>
      <c r="R83" s="7" t="s">
        <v>273</v>
      </c>
      <c r="S83" s="7" t="s">
        <v>225</v>
      </c>
      <c r="T83" s="7" t="s">
        <v>182</v>
      </c>
    </row>
    <row r="84" spans="1:20" s="6" customFormat="1" ht="24">
      <c r="A84" s="164" t="s">
        <v>180</v>
      </c>
      <c r="B84" s="164" t="s">
        <v>120</v>
      </c>
      <c r="C84" s="165" t="s">
        <v>226</v>
      </c>
      <c r="D84" s="164" t="s">
        <v>227</v>
      </c>
      <c r="E84" s="166" t="s">
        <v>228</v>
      </c>
      <c r="F84" s="166" t="s">
        <v>1168</v>
      </c>
      <c r="G84" s="164" t="s">
        <v>119</v>
      </c>
      <c r="H84" s="167">
        <v>6562000</v>
      </c>
      <c r="I84" s="167">
        <v>2989407.5</v>
      </c>
      <c r="J84" s="167">
        <v>2794000</v>
      </c>
      <c r="K84" s="167">
        <v>195407.5</v>
      </c>
      <c r="L84" s="168">
        <v>203578620.408</v>
      </c>
      <c r="M84" s="167">
        <v>219575355.45</v>
      </c>
      <c r="N84" s="167">
        <v>15913984.713</v>
      </c>
      <c r="O84" s="167">
        <v>195407.5</v>
      </c>
      <c r="P84" s="164" t="s">
        <v>1023</v>
      </c>
      <c r="Q84" s="7" t="s">
        <v>1024</v>
      </c>
      <c r="R84" s="7" t="s">
        <v>187</v>
      </c>
      <c r="S84" s="7" t="s">
        <v>225</v>
      </c>
      <c r="T84" s="7" t="s">
        <v>182</v>
      </c>
    </row>
    <row r="85" spans="1:20" s="6" customFormat="1" ht="24">
      <c r="A85" s="164" t="s">
        <v>180</v>
      </c>
      <c r="B85" s="164" t="s">
        <v>120</v>
      </c>
      <c r="C85" s="165" t="s">
        <v>247</v>
      </c>
      <c r="D85" s="164" t="s">
        <v>248</v>
      </c>
      <c r="E85" s="166" t="s">
        <v>249</v>
      </c>
      <c r="F85" s="166" t="s">
        <v>123</v>
      </c>
      <c r="G85" s="164" t="s">
        <v>177</v>
      </c>
      <c r="H85" s="167">
        <v>8501765</v>
      </c>
      <c r="I85" s="167">
        <v>10067050.631</v>
      </c>
      <c r="J85" s="167">
        <v>1854221.2</v>
      </c>
      <c r="K85" s="167">
        <v>7698696.074</v>
      </c>
      <c r="L85" s="168">
        <v>685566045.78</v>
      </c>
      <c r="M85" s="167">
        <v>146742062.18</v>
      </c>
      <c r="N85" s="167">
        <v>626981726.046</v>
      </c>
      <c r="O85" s="167">
        <v>4959765</v>
      </c>
      <c r="P85" s="164" t="s">
        <v>1023</v>
      </c>
      <c r="Q85" s="7" t="s">
        <v>1024</v>
      </c>
      <c r="R85" s="7" t="s">
        <v>250</v>
      </c>
      <c r="S85" s="7" t="s">
        <v>225</v>
      </c>
      <c r="T85" s="7" t="s">
        <v>182</v>
      </c>
    </row>
    <row r="86" spans="1:20" s="6" customFormat="1" ht="24">
      <c r="A86" s="164" t="s">
        <v>422</v>
      </c>
      <c r="B86" s="164" t="s">
        <v>120</v>
      </c>
      <c r="C86" s="165" t="s">
        <v>437</v>
      </c>
      <c r="D86" s="164" t="s">
        <v>438</v>
      </c>
      <c r="E86" s="166" t="s">
        <v>439</v>
      </c>
      <c r="F86" s="166" t="s">
        <v>123</v>
      </c>
      <c r="G86" s="164" t="s">
        <v>177</v>
      </c>
      <c r="H86" s="167">
        <v>21300000</v>
      </c>
      <c r="I86" s="167">
        <v>6350715.518</v>
      </c>
      <c r="J86" s="167">
        <v>695540.19</v>
      </c>
      <c r="K86" s="167">
        <v>5363524.554</v>
      </c>
      <c r="L86" s="168">
        <v>432483662.307</v>
      </c>
      <c r="M86" s="167">
        <v>54453828.51</v>
      </c>
      <c r="N86" s="167">
        <v>436805382.37</v>
      </c>
      <c r="O86" s="167">
        <v>3455367.13</v>
      </c>
      <c r="P86" s="164" t="s">
        <v>1023</v>
      </c>
      <c r="Q86" s="7" t="s">
        <v>1024</v>
      </c>
      <c r="R86" s="7" t="s">
        <v>206</v>
      </c>
      <c r="S86" s="7" t="s">
        <v>225</v>
      </c>
      <c r="T86" s="7" t="s">
        <v>182</v>
      </c>
    </row>
    <row r="87" spans="1:20" s="6" customFormat="1" ht="24">
      <c r="A87" s="164" t="s">
        <v>422</v>
      </c>
      <c r="B87" s="164" t="s">
        <v>120</v>
      </c>
      <c r="C87" s="165" t="s">
        <v>457</v>
      </c>
      <c r="D87" s="164" t="s">
        <v>455</v>
      </c>
      <c r="E87" s="166" t="s">
        <v>345</v>
      </c>
      <c r="F87" s="166" t="s">
        <v>223</v>
      </c>
      <c r="G87" s="164" t="s">
        <v>177</v>
      </c>
      <c r="H87" s="167">
        <v>32500000</v>
      </c>
      <c r="I87" s="167">
        <v>52849550.177</v>
      </c>
      <c r="J87" s="167">
        <v>0</v>
      </c>
      <c r="K87" s="167">
        <v>50447475.315</v>
      </c>
      <c r="L87" s="168">
        <v>3599053830.641</v>
      </c>
      <c r="M87" s="167">
        <v>0</v>
      </c>
      <c r="N87" s="167">
        <v>4108441850.872</v>
      </c>
      <c r="O87" s="167">
        <v>32500000</v>
      </c>
      <c r="P87" s="164" t="s">
        <v>1023</v>
      </c>
      <c r="Q87" s="7" t="s">
        <v>1024</v>
      </c>
      <c r="R87" s="7" t="s">
        <v>187</v>
      </c>
      <c r="S87" s="7" t="s">
        <v>225</v>
      </c>
      <c r="T87" s="7" t="s">
        <v>182</v>
      </c>
    </row>
    <row r="88" spans="1:20" s="6" customFormat="1" ht="24">
      <c r="A88" s="164" t="s">
        <v>422</v>
      </c>
      <c r="B88" s="164" t="s">
        <v>120</v>
      </c>
      <c r="C88" s="165" t="s">
        <v>458</v>
      </c>
      <c r="D88" s="164" t="s">
        <v>455</v>
      </c>
      <c r="E88" s="166" t="s">
        <v>345</v>
      </c>
      <c r="F88" s="166" t="s">
        <v>223</v>
      </c>
      <c r="G88" s="164" t="s">
        <v>177</v>
      </c>
      <c r="H88" s="167">
        <v>16600000</v>
      </c>
      <c r="I88" s="167">
        <v>12128215.838</v>
      </c>
      <c r="J88" s="167">
        <v>9958105</v>
      </c>
      <c r="K88" s="167">
        <v>1534634.489</v>
      </c>
      <c r="L88" s="168">
        <v>825931375.481</v>
      </c>
      <c r="M88" s="167">
        <v>806400372.23</v>
      </c>
      <c r="N88" s="167">
        <v>124980616.403</v>
      </c>
      <c r="O88" s="167">
        <v>988664.36</v>
      </c>
      <c r="P88" s="164" t="s">
        <v>1023</v>
      </c>
      <c r="Q88" s="7" t="s">
        <v>1024</v>
      </c>
      <c r="R88" s="7" t="s">
        <v>187</v>
      </c>
      <c r="S88" s="7" t="s">
        <v>225</v>
      </c>
      <c r="T88" s="7" t="s">
        <v>182</v>
      </c>
    </row>
    <row r="89" spans="1:20" s="6" customFormat="1" ht="24">
      <c r="A89" s="164" t="s">
        <v>422</v>
      </c>
      <c r="B89" s="164" t="s">
        <v>120</v>
      </c>
      <c r="C89" s="165" t="s">
        <v>459</v>
      </c>
      <c r="D89" s="164" t="s">
        <v>460</v>
      </c>
      <c r="E89" s="166" t="s">
        <v>461</v>
      </c>
      <c r="F89" s="166" t="s">
        <v>123</v>
      </c>
      <c r="G89" s="164" t="s">
        <v>177</v>
      </c>
      <c r="H89" s="167">
        <v>168100000</v>
      </c>
      <c r="I89" s="167">
        <v>31155934.533</v>
      </c>
      <c r="J89" s="167">
        <v>25874898.99</v>
      </c>
      <c r="K89" s="167">
        <v>2863424.512</v>
      </c>
      <c r="L89" s="168">
        <v>2121718825.458</v>
      </c>
      <c r="M89" s="167">
        <v>2029247445.34</v>
      </c>
      <c r="N89" s="167">
        <v>233197261.714</v>
      </c>
      <c r="O89" s="167">
        <v>1844716.63</v>
      </c>
      <c r="P89" s="164" t="s">
        <v>1023</v>
      </c>
      <c r="Q89" s="7" t="s">
        <v>1024</v>
      </c>
      <c r="R89" s="7" t="s">
        <v>187</v>
      </c>
      <c r="S89" s="7" t="s">
        <v>225</v>
      </c>
      <c r="T89" s="7" t="s">
        <v>182</v>
      </c>
    </row>
    <row r="90" spans="1:20" s="6" customFormat="1" ht="24">
      <c r="A90" s="164" t="s">
        <v>422</v>
      </c>
      <c r="B90" s="164" t="s">
        <v>120</v>
      </c>
      <c r="C90" s="165" t="s">
        <v>464</v>
      </c>
      <c r="D90" s="164" t="s">
        <v>465</v>
      </c>
      <c r="E90" s="166" t="s">
        <v>466</v>
      </c>
      <c r="F90" s="166" t="s">
        <v>446</v>
      </c>
      <c r="G90" s="164" t="s">
        <v>177</v>
      </c>
      <c r="H90" s="167">
        <v>36900000</v>
      </c>
      <c r="I90" s="167">
        <v>22288568.333</v>
      </c>
      <c r="J90" s="167">
        <v>5868628.46</v>
      </c>
      <c r="K90" s="167">
        <v>15304373.678</v>
      </c>
      <c r="L90" s="168">
        <v>1517851277.271</v>
      </c>
      <c r="M90" s="167">
        <v>455935193.42</v>
      </c>
      <c r="N90" s="167">
        <v>1246388028.897</v>
      </c>
      <c r="O90" s="167">
        <v>9859604.3</v>
      </c>
      <c r="P90" s="164" t="s">
        <v>1023</v>
      </c>
      <c r="Q90" s="7" t="s">
        <v>1024</v>
      </c>
      <c r="R90" s="7" t="s">
        <v>206</v>
      </c>
      <c r="S90" s="7" t="s">
        <v>225</v>
      </c>
      <c r="T90" s="7" t="s">
        <v>182</v>
      </c>
    </row>
    <row r="91" spans="1:20" s="6" customFormat="1" ht="24">
      <c r="A91" s="164" t="s">
        <v>422</v>
      </c>
      <c r="B91" s="164" t="s">
        <v>120</v>
      </c>
      <c r="C91" s="165" t="s">
        <v>475</v>
      </c>
      <c r="D91" s="164" t="s">
        <v>476</v>
      </c>
      <c r="E91" s="166" t="s">
        <v>477</v>
      </c>
      <c r="F91" s="166" t="s">
        <v>254</v>
      </c>
      <c r="G91" s="164" t="s">
        <v>177</v>
      </c>
      <c r="H91" s="167">
        <v>56600000</v>
      </c>
      <c r="I91" s="167">
        <v>61003178.144</v>
      </c>
      <c r="J91" s="167">
        <v>16502072.81</v>
      </c>
      <c r="K91" s="167">
        <v>41620647.046</v>
      </c>
      <c r="L91" s="168">
        <v>4154315812.444</v>
      </c>
      <c r="M91" s="167">
        <v>1227865261.45</v>
      </c>
      <c r="N91" s="167">
        <v>3389585050.955</v>
      </c>
      <c r="O91" s="167">
        <v>26813453.41</v>
      </c>
      <c r="P91" s="164" t="s">
        <v>1023</v>
      </c>
      <c r="Q91" s="7" t="s">
        <v>1024</v>
      </c>
      <c r="R91" s="7" t="s">
        <v>206</v>
      </c>
      <c r="S91" s="7" t="s">
        <v>225</v>
      </c>
      <c r="T91" s="7" t="s">
        <v>182</v>
      </c>
    </row>
    <row r="92" spans="1:20" s="6" customFormat="1" ht="24">
      <c r="A92" s="164" t="s">
        <v>555</v>
      </c>
      <c r="B92" s="164" t="s">
        <v>120</v>
      </c>
      <c r="C92" s="165" t="s">
        <v>574</v>
      </c>
      <c r="D92" s="164" t="s">
        <v>575</v>
      </c>
      <c r="E92" s="166" t="s">
        <v>576</v>
      </c>
      <c r="F92" s="166" t="s">
        <v>393</v>
      </c>
      <c r="G92" s="164" t="s">
        <v>177</v>
      </c>
      <c r="H92" s="167">
        <v>18300000</v>
      </c>
      <c r="I92" s="167">
        <v>26954188.953</v>
      </c>
      <c r="J92" s="167">
        <v>2430058.99</v>
      </c>
      <c r="K92" s="167">
        <v>23194873.708</v>
      </c>
      <c r="L92" s="168">
        <v>1835579994.109</v>
      </c>
      <c r="M92" s="167">
        <v>194471199.51</v>
      </c>
      <c r="N92" s="167">
        <v>1888990267.027</v>
      </c>
      <c r="O92" s="167">
        <v>14942936.01</v>
      </c>
      <c r="P92" s="164" t="s">
        <v>1023</v>
      </c>
      <c r="Q92" s="7" t="s">
        <v>1024</v>
      </c>
      <c r="R92" s="7" t="s">
        <v>206</v>
      </c>
      <c r="S92" s="7" t="s">
        <v>225</v>
      </c>
      <c r="T92" s="7" t="s">
        <v>182</v>
      </c>
    </row>
    <row r="93" spans="1:20" s="6" customFormat="1" ht="24">
      <c r="A93" s="164" t="s">
        <v>555</v>
      </c>
      <c r="B93" s="164" t="s">
        <v>120</v>
      </c>
      <c r="C93" s="165" t="s">
        <v>579</v>
      </c>
      <c r="D93" s="164" t="s">
        <v>580</v>
      </c>
      <c r="E93" s="166" t="s">
        <v>581</v>
      </c>
      <c r="F93" s="166" t="s">
        <v>359</v>
      </c>
      <c r="G93" s="164" t="s">
        <v>177</v>
      </c>
      <c r="H93" s="167">
        <v>22850000</v>
      </c>
      <c r="I93" s="167">
        <v>37157299.125</v>
      </c>
      <c r="J93" s="167">
        <v>1696662.5</v>
      </c>
      <c r="K93" s="167">
        <v>33800948.745</v>
      </c>
      <c r="L93" s="168">
        <v>2530411693.235</v>
      </c>
      <c r="M93" s="167">
        <v>133259279.04</v>
      </c>
      <c r="N93" s="167">
        <v>2752748904.775</v>
      </c>
      <c r="O93" s="167">
        <v>21775734.61</v>
      </c>
      <c r="P93" s="164" t="s">
        <v>1023</v>
      </c>
      <c r="Q93" s="7" t="s">
        <v>1024</v>
      </c>
      <c r="R93" s="7" t="s">
        <v>187</v>
      </c>
      <c r="S93" s="7" t="s">
        <v>225</v>
      </c>
      <c r="T93" s="7" t="s">
        <v>182</v>
      </c>
    </row>
    <row r="94" spans="1:20" s="6" customFormat="1" ht="24">
      <c r="A94" s="164" t="s">
        <v>422</v>
      </c>
      <c r="B94" s="164" t="s">
        <v>671</v>
      </c>
      <c r="C94" s="165" t="s">
        <v>805</v>
      </c>
      <c r="D94" s="165" t="s">
        <v>806</v>
      </c>
      <c r="E94" s="166" t="s">
        <v>807</v>
      </c>
      <c r="F94" s="166" t="s">
        <v>135</v>
      </c>
      <c r="G94" s="165" t="s">
        <v>119</v>
      </c>
      <c r="H94" s="167">
        <v>1138350</v>
      </c>
      <c r="I94" s="167">
        <v>297618.36</v>
      </c>
      <c r="J94" s="167">
        <v>101280.06</v>
      </c>
      <c r="K94" s="167">
        <v>196338.3</v>
      </c>
      <c r="L94" s="168">
        <v>20267807.295</v>
      </c>
      <c r="M94" s="167">
        <v>7949234.968</v>
      </c>
      <c r="N94" s="167">
        <v>15989789.055</v>
      </c>
      <c r="O94" s="167">
        <v>196338.3</v>
      </c>
      <c r="P94" s="164" t="s">
        <v>1023</v>
      </c>
      <c r="Q94" s="7" t="s">
        <v>1024</v>
      </c>
      <c r="R94" s="7" t="s">
        <v>187</v>
      </c>
      <c r="S94" s="7" t="s">
        <v>225</v>
      </c>
      <c r="T94" s="7" t="s">
        <v>182</v>
      </c>
    </row>
    <row r="95" spans="1:20" s="6" customFormat="1" ht="24">
      <c r="A95" s="164" t="s">
        <v>862</v>
      </c>
      <c r="B95" s="164" t="s">
        <v>671</v>
      </c>
      <c r="C95" s="165" t="s">
        <v>863</v>
      </c>
      <c r="D95" s="165" t="s">
        <v>864</v>
      </c>
      <c r="E95" s="166" t="s">
        <v>865</v>
      </c>
      <c r="F95" s="166" t="s">
        <v>540</v>
      </c>
      <c r="G95" s="165" t="s">
        <v>866</v>
      </c>
      <c r="H95" s="167">
        <v>6180000</v>
      </c>
      <c r="I95" s="167">
        <v>1283655.945</v>
      </c>
      <c r="J95" s="167" t="s">
        <v>118</v>
      </c>
      <c r="K95" s="167">
        <v>1224886.585</v>
      </c>
      <c r="L95" s="168">
        <v>87416956.844</v>
      </c>
      <c r="M95" s="167" t="s">
        <v>118</v>
      </c>
      <c r="N95" s="167">
        <v>99754750.366</v>
      </c>
      <c r="O95" s="167">
        <v>1323000</v>
      </c>
      <c r="P95" s="164" t="s">
        <v>1023</v>
      </c>
      <c r="Q95" s="7" t="s">
        <v>1024</v>
      </c>
      <c r="R95" s="7" t="s">
        <v>206</v>
      </c>
      <c r="S95" s="7" t="s">
        <v>225</v>
      </c>
      <c r="T95" s="7" t="s">
        <v>137</v>
      </c>
    </row>
    <row r="96" spans="1:20" s="6" customFormat="1" ht="24">
      <c r="A96" s="164" t="s">
        <v>669</v>
      </c>
      <c r="B96" s="164" t="s">
        <v>671</v>
      </c>
      <c r="C96" s="165" t="s">
        <v>894</v>
      </c>
      <c r="D96" s="165" t="s">
        <v>895</v>
      </c>
      <c r="E96" s="166" t="s">
        <v>896</v>
      </c>
      <c r="F96" s="166" t="s">
        <v>223</v>
      </c>
      <c r="G96" s="165" t="s">
        <v>194</v>
      </c>
      <c r="H96" s="167">
        <v>1543801</v>
      </c>
      <c r="I96" s="167">
        <v>701828.078</v>
      </c>
      <c r="J96" s="167" t="s">
        <v>118</v>
      </c>
      <c r="K96" s="167">
        <v>586401.875</v>
      </c>
      <c r="L96" s="168">
        <v>47794484.987</v>
      </c>
      <c r="M96" s="167" t="s">
        <v>118</v>
      </c>
      <c r="N96" s="167">
        <v>47756562.46</v>
      </c>
      <c r="O96" s="167">
        <v>353851</v>
      </c>
      <c r="P96" s="164" t="s">
        <v>1023</v>
      </c>
      <c r="Q96" s="7" t="s">
        <v>1024</v>
      </c>
      <c r="R96" s="7" t="s">
        <v>206</v>
      </c>
      <c r="S96" s="7" t="s">
        <v>225</v>
      </c>
      <c r="T96" s="7" t="s">
        <v>137</v>
      </c>
    </row>
    <row r="97" spans="1:20" s="6" customFormat="1" ht="24">
      <c r="A97" s="164" t="s">
        <v>903</v>
      </c>
      <c r="B97" s="164" t="s">
        <v>671</v>
      </c>
      <c r="C97" s="165" t="s">
        <v>917</v>
      </c>
      <c r="D97" s="165" t="s">
        <v>918</v>
      </c>
      <c r="E97" s="166" t="s">
        <v>919</v>
      </c>
      <c r="F97" s="166" t="s">
        <v>156</v>
      </c>
      <c r="G97" s="165" t="s">
        <v>119</v>
      </c>
      <c r="H97" s="167">
        <v>355677</v>
      </c>
      <c r="I97" s="167">
        <v>19101</v>
      </c>
      <c r="J97" s="167">
        <v>19101</v>
      </c>
      <c r="K97" s="167" t="s">
        <v>118</v>
      </c>
      <c r="L97" s="168">
        <v>1300777.906</v>
      </c>
      <c r="M97" s="167">
        <v>1513753.834</v>
      </c>
      <c r="N97" s="167" t="s">
        <v>118</v>
      </c>
      <c r="O97" s="169"/>
      <c r="P97" s="164" t="s">
        <v>1023</v>
      </c>
      <c r="Q97" s="7" t="s">
        <v>1024</v>
      </c>
      <c r="R97" s="7" t="s">
        <v>206</v>
      </c>
      <c r="S97" s="7" t="s">
        <v>225</v>
      </c>
      <c r="T97" s="7" t="s">
        <v>182</v>
      </c>
    </row>
    <row r="98" spans="1:20" s="6" customFormat="1" ht="12">
      <c r="A98" s="164" t="s">
        <v>658</v>
      </c>
      <c r="B98" s="164" t="s">
        <v>120</v>
      </c>
      <c r="C98" s="165" t="s">
        <v>662</v>
      </c>
      <c r="D98" s="164" t="s">
        <v>663</v>
      </c>
      <c r="E98" s="166" t="s">
        <v>664</v>
      </c>
      <c r="F98" s="166" t="s">
        <v>135</v>
      </c>
      <c r="G98" s="164" t="s">
        <v>119</v>
      </c>
      <c r="H98" s="167">
        <v>133000000</v>
      </c>
      <c r="I98" s="167">
        <v>53271628.5</v>
      </c>
      <c r="J98" s="167">
        <v>52449547.8</v>
      </c>
      <c r="K98" s="167">
        <v>822080.7</v>
      </c>
      <c r="L98" s="168">
        <v>3627797360.143</v>
      </c>
      <c r="M98" s="167">
        <v>3998520263.69</v>
      </c>
      <c r="N98" s="167">
        <v>66950243.428</v>
      </c>
      <c r="O98" s="167">
        <v>822080.7</v>
      </c>
      <c r="P98" s="164" t="s">
        <v>1083</v>
      </c>
      <c r="Q98" s="7" t="s">
        <v>1082</v>
      </c>
      <c r="R98" s="7" t="s">
        <v>191</v>
      </c>
      <c r="S98" s="7" t="s">
        <v>283</v>
      </c>
      <c r="T98" s="7" t="s">
        <v>137</v>
      </c>
    </row>
    <row r="99" spans="1:20" s="6" customFormat="1" ht="24">
      <c r="A99" s="164" t="s">
        <v>658</v>
      </c>
      <c r="B99" s="164" t="s">
        <v>120</v>
      </c>
      <c r="C99" s="165" t="s">
        <v>665</v>
      </c>
      <c r="D99" s="164" t="s">
        <v>666</v>
      </c>
      <c r="E99" s="166" t="s">
        <v>667</v>
      </c>
      <c r="F99" s="166" t="s">
        <v>668</v>
      </c>
      <c r="G99" s="164" t="s">
        <v>119</v>
      </c>
      <c r="H99" s="167">
        <v>125000000</v>
      </c>
      <c r="I99" s="167" t="s">
        <v>118</v>
      </c>
      <c r="J99" s="167">
        <v>122777486.2</v>
      </c>
      <c r="K99" s="167">
        <v>2222513.8</v>
      </c>
      <c r="L99" s="168" t="s">
        <v>118</v>
      </c>
      <c r="M99" s="167">
        <v>9896890734.97</v>
      </c>
      <c r="N99" s="167">
        <v>181001500.136</v>
      </c>
      <c r="O99" s="167">
        <v>2222513.8</v>
      </c>
      <c r="P99" s="164" t="s">
        <v>1083</v>
      </c>
      <c r="Q99" s="7" t="s">
        <v>1082</v>
      </c>
      <c r="R99" s="7" t="s">
        <v>191</v>
      </c>
      <c r="S99" s="7" t="s">
        <v>283</v>
      </c>
      <c r="T99" s="7" t="s">
        <v>137</v>
      </c>
    </row>
    <row r="100" spans="1:20" s="6" customFormat="1" ht="24">
      <c r="A100" s="164" t="s">
        <v>948</v>
      </c>
      <c r="B100" s="164" t="s">
        <v>671</v>
      </c>
      <c r="C100" s="165" t="s">
        <v>949</v>
      </c>
      <c r="D100" s="165" t="s">
        <v>950</v>
      </c>
      <c r="E100" s="166" t="s">
        <v>381</v>
      </c>
      <c r="F100" s="166" t="s">
        <v>386</v>
      </c>
      <c r="G100" s="165" t="s">
        <v>119</v>
      </c>
      <c r="H100" s="167">
        <v>18000000</v>
      </c>
      <c r="I100" s="167" t="s">
        <v>118</v>
      </c>
      <c r="J100" s="167" t="s">
        <v>118</v>
      </c>
      <c r="K100" s="167">
        <v>18000000</v>
      </c>
      <c r="L100" s="168" t="s">
        <v>118</v>
      </c>
      <c r="M100" s="167" t="s">
        <v>118</v>
      </c>
      <c r="N100" s="167">
        <v>1465919807.76</v>
      </c>
      <c r="O100" s="167">
        <v>18000000</v>
      </c>
      <c r="P100" s="164" t="s">
        <v>1019</v>
      </c>
      <c r="Q100" s="7" t="s">
        <v>1021</v>
      </c>
      <c r="R100" s="7" t="s">
        <v>191</v>
      </c>
      <c r="S100" s="7" t="s">
        <v>283</v>
      </c>
      <c r="T100" s="7" t="s">
        <v>137</v>
      </c>
    </row>
    <row r="101" spans="1:20" s="6" customFormat="1" ht="24">
      <c r="A101" s="164" t="s">
        <v>180</v>
      </c>
      <c r="B101" s="164" t="s">
        <v>120</v>
      </c>
      <c r="C101" s="165" t="s">
        <v>279</v>
      </c>
      <c r="D101" s="164" t="s">
        <v>280</v>
      </c>
      <c r="E101" s="166" t="s">
        <v>281</v>
      </c>
      <c r="F101" s="166" t="s">
        <v>282</v>
      </c>
      <c r="G101" s="164" t="s">
        <v>177</v>
      </c>
      <c r="H101" s="167">
        <v>20164789.04</v>
      </c>
      <c r="I101" s="167">
        <v>27150033.531</v>
      </c>
      <c r="J101" s="167">
        <v>2111314.76</v>
      </c>
      <c r="K101" s="167">
        <v>23808823.239</v>
      </c>
      <c r="L101" s="168">
        <v>1848917007.889</v>
      </c>
      <c r="M101" s="167">
        <v>165062850.99</v>
      </c>
      <c r="N101" s="167">
        <v>1938990310.273</v>
      </c>
      <c r="O101" s="167">
        <v>15338463.43</v>
      </c>
      <c r="P101" s="164" t="s">
        <v>1023</v>
      </c>
      <c r="Q101" s="7" t="s">
        <v>1024</v>
      </c>
      <c r="R101" s="7" t="s">
        <v>191</v>
      </c>
      <c r="S101" s="7" t="s">
        <v>283</v>
      </c>
      <c r="T101" s="7" t="s">
        <v>182</v>
      </c>
    </row>
    <row r="102" spans="1:20" s="6" customFormat="1" ht="24">
      <c r="A102" s="164" t="s">
        <v>512</v>
      </c>
      <c r="B102" s="164" t="s">
        <v>120</v>
      </c>
      <c r="C102" s="165" t="s">
        <v>520</v>
      </c>
      <c r="D102" s="164" t="s">
        <v>521</v>
      </c>
      <c r="E102" s="166" t="s">
        <v>522</v>
      </c>
      <c r="F102" s="166" t="s">
        <v>523</v>
      </c>
      <c r="G102" s="164" t="s">
        <v>177</v>
      </c>
      <c r="H102" s="167">
        <v>5650000</v>
      </c>
      <c r="I102" s="167">
        <v>5540259.112</v>
      </c>
      <c r="J102" s="167">
        <v>948500</v>
      </c>
      <c r="K102" s="167">
        <v>4329957.145</v>
      </c>
      <c r="L102" s="168">
        <v>377291589.321</v>
      </c>
      <c r="M102" s="167">
        <v>74102093.46</v>
      </c>
      <c r="N102" s="167">
        <v>352631663.653</v>
      </c>
      <c r="O102" s="167">
        <v>2789507.43</v>
      </c>
      <c r="P102" s="164" t="s">
        <v>1023</v>
      </c>
      <c r="Q102" s="7" t="s">
        <v>1024</v>
      </c>
      <c r="R102" s="7" t="s">
        <v>191</v>
      </c>
      <c r="S102" s="7" t="s">
        <v>283</v>
      </c>
      <c r="T102" s="7" t="s">
        <v>182</v>
      </c>
    </row>
    <row r="103" spans="1:20" s="6" customFormat="1" ht="24">
      <c r="A103" s="164" t="s">
        <v>677</v>
      </c>
      <c r="B103" s="164" t="s">
        <v>671</v>
      </c>
      <c r="C103" s="165" t="s">
        <v>681</v>
      </c>
      <c r="D103" s="165" t="s">
        <v>682</v>
      </c>
      <c r="E103" s="166" t="s">
        <v>461</v>
      </c>
      <c r="F103" s="166" t="s">
        <v>156</v>
      </c>
      <c r="G103" s="165" t="s">
        <v>680</v>
      </c>
      <c r="H103" s="167">
        <v>231452</v>
      </c>
      <c r="I103" s="167">
        <v>126002.236</v>
      </c>
      <c r="J103" s="167" t="s">
        <v>118</v>
      </c>
      <c r="K103" s="167">
        <v>106731.382</v>
      </c>
      <c r="L103" s="168">
        <v>8580750.978</v>
      </c>
      <c r="M103" s="167" t="s">
        <v>118</v>
      </c>
      <c r="N103" s="167">
        <v>8692202.644</v>
      </c>
      <c r="O103" s="167">
        <v>131272.84</v>
      </c>
      <c r="P103" s="164" t="s">
        <v>1023</v>
      </c>
      <c r="Q103" s="7" t="s">
        <v>1024</v>
      </c>
      <c r="R103" s="7" t="s">
        <v>191</v>
      </c>
      <c r="S103" s="7" t="s">
        <v>283</v>
      </c>
      <c r="T103" s="7" t="s">
        <v>137</v>
      </c>
    </row>
    <row r="104" spans="1:20" s="6" customFormat="1" ht="24">
      <c r="A104" s="164" t="s">
        <v>677</v>
      </c>
      <c r="B104" s="164" t="s">
        <v>671</v>
      </c>
      <c r="C104" s="165" t="s">
        <v>683</v>
      </c>
      <c r="D104" s="165" t="s">
        <v>684</v>
      </c>
      <c r="E104" s="166" t="s">
        <v>685</v>
      </c>
      <c r="F104" s="166" t="s">
        <v>375</v>
      </c>
      <c r="G104" s="165" t="s">
        <v>680</v>
      </c>
      <c r="H104" s="167">
        <v>157148</v>
      </c>
      <c r="I104" s="167">
        <v>146719.59</v>
      </c>
      <c r="J104" s="167" t="s">
        <v>118</v>
      </c>
      <c r="K104" s="167">
        <v>124280.213</v>
      </c>
      <c r="L104" s="168">
        <v>9991602.606</v>
      </c>
      <c r="M104" s="167" t="s">
        <v>118</v>
      </c>
      <c r="N104" s="167">
        <v>10121379.214</v>
      </c>
      <c r="O104" s="167">
        <v>152856.79</v>
      </c>
      <c r="P104" s="164" t="s">
        <v>1023</v>
      </c>
      <c r="Q104" s="7" t="s">
        <v>1024</v>
      </c>
      <c r="R104" s="7" t="s">
        <v>191</v>
      </c>
      <c r="S104" s="7" t="s">
        <v>283</v>
      </c>
      <c r="T104" s="7" t="s">
        <v>137</v>
      </c>
    </row>
    <row r="105" spans="1:20" s="6" customFormat="1" ht="24">
      <c r="A105" s="164" t="s">
        <v>677</v>
      </c>
      <c r="B105" s="164" t="s">
        <v>671</v>
      </c>
      <c r="C105" s="165" t="s">
        <v>686</v>
      </c>
      <c r="D105" s="165" t="s">
        <v>687</v>
      </c>
      <c r="E105" s="166" t="s">
        <v>688</v>
      </c>
      <c r="F105" s="166" t="s">
        <v>123</v>
      </c>
      <c r="G105" s="165" t="s">
        <v>680</v>
      </c>
      <c r="H105" s="167">
        <v>81575</v>
      </c>
      <c r="I105" s="167">
        <v>39579.424</v>
      </c>
      <c r="J105" s="167" t="s">
        <v>118</v>
      </c>
      <c r="K105" s="167">
        <v>33526.125</v>
      </c>
      <c r="L105" s="168">
        <v>2695358.403</v>
      </c>
      <c r="M105" s="167" t="s">
        <v>118</v>
      </c>
      <c r="N105" s="167">
        <v>2730367.248</v>
      </c>
      <c r="O105" s="167">
        <v>41235.01</v>
      </c>
      <c r="P105" s="164" t="s">
        <v>1023</v>
      </c>
      <c r="Q105" s="7" t="s">
        <v>1024</v>
      </c>
      <c r="R105" s="7" t="s">
        <v>191</v>
      </c>
      <c r="S105" s="7" t="s">
        <v>283</v>
      </c>
      <c r="T105" s="7" t="s">
        <v>137</v>
      </c>
    </row>
    <row r="106" spans="1:20" s="6" customFormat="1" ht="24">
      <c r="A106" s="164" t="s">
        <v>711</v>
      </c>
      <c r="B106" s="164" t="s">
        <v>671</v>
      </c>
      <c r="C106" s="165">
        <v>11705</v>
      </c>
      <c r="D106" s="165" t="s">
        <v>712</v>
      </c>
      <c r="E106" s="166" t="s">
        <v>713</v>
      </c>
      <c r="F106" s="166" t="s">
        <v>175</v>
      </c>
      <c r="G106" s="165" t="s">
        <v>147</v>
      </c>
      <c r="H106" s="167">
        <v>22900000</v>
      </c>
      <c r="I106" s="167">
        <v>26029165.718</v>
      </c>
      <c r="J106" s="167">
        <v>2791544.548</v>
      </c>
      <c r="K106" s="167">
        <v>20515217.744</v>
      </c>
      <c r="L106" s="168">
        <v>1772585921.209</v>
      </c>
      <c r="M106" s="167">
        <v>221153612.431</v>
      </c>
      <c r="N106" s="167">
        <v>1670759113.995</v>
      </c>
      <c r="O106" s="167">
        <v>14526104.78</v>
      </c>
      <c r="P106" s="164" t="s">
        <v>1023</v>
      </c>
      <c r="Q106" s="7" t="s">
        <v>1024</v>
      </c>
      <c r="R106" s="7" t="s">
        <v>191</v>
      </c>
      <c r="S106" s="7" t="s">
        <v>283</v>
      </c>
      <c r="T106" s="7" t="s">
        <v>182</v>
      </c>
    </row>
    <row r="107" spans="1:20" s="6" customFormat="1" ht="24">
      <c r="A107" s="164" t="s">
        <v>422</v>
      </c>
      <c r="B107" s="164" t="s">
        <v>120</v>
      </c>
      <c r="C107" s="165" t="s">
        <v>480</v>
      </c>
      <c r="D107" s="164" t="s">
        <v>481</v>
      </c>
      <c r="E107" s="166" t="s">
        <v>482</v>
      </c>
      <c r="F107" s="166" t="s">
        <v>224</v>
      </c>
      <c r="G107" s="164" t="s">
        <v>177</v>
      </c>
      <c r="H107" s="167">
        <v>13904553.24</v>
      </c>
      <c r="I107" s="167">
        <v>155209.795</v>
      </c>
      <c r="J107" s="167">
        <v>0</v>
      </c>
      <c r="K107" s="167" t="s">
        <v>118</v>
      </c>
      <c r="L107" s="168">
        <v>10569785.452</v>
      </c>
      <c r="M107" s="167">
        <v>0</v>
      </c>
      <c r="N107" s="167" t="s">
        <v>118</v>
      </c>
      <c r="O107" s="169"/>
      <c r="P107" s="164" t="s">
        <v>1023</v>
      </c>
      <c r="Q107" s="7" t="s">
        <v>1024</v>
      </c>
      <c r="R107" s="7" t="s">
        <v>164</v>
      </c>
      <c r="S107" s="7" t="s">
        <v>483</v>
      </c>
      <c r="T107" s="7" t="s">
        <v>182</v>
      </c>
    </row>
    <row r="108" spans="1:20" s="6" customFormat="1" ht="24">
      <c r="A108" s="164" t="s">
        <v>422</v>
      </c>
      <c r="B108" s="164" t="s">
        <v>120</v>
      </c>
      <c r="C108" s="165" t="s">
        <v>484</v>
      </c>
      <c r="D108" s="164" t="s">
        <v>485</v>
      </c>
      <c r="E108" s="166" t="s">
        <v>486</v>
      </c>
      <c r="F108" s="166" t="s">
        <v>224</v>
      </c>
      <c r="G108" s="164" t="s">
        <v>177</v>
      </c>
      <c r="H108" s="167">
        <v>32899185.31</v>
      </c>
      <c r="I108" s="167">
        <v>1324.8</v>
      </c>
      <c r="J108" s="167">
        <v>0</v>
      </c>
      <c r="K108" s="167" t="s">
        <v>118</v>
      </c>
      <c r="L108" s="168">
        <v>90218.867</v>
      </c>
      <c r="M108" s="167">
        <v>0</v>
      </c>
      <c r="N108" s="167" t="s">
        <v>118</v>
      </c>
      <c r="O108" s="169"/>
      <c r="P108" s="164" t="s">
        <v>1023</v>
      </c>
      <c r="Q108" s="7" t="s">
        <v>1024</v>
      </c>
      <c r="R108" s="7" t="s">
        <v>164</v>
      </c>
      <c r="S108" s="7" t="s">
        <v>483</v>
      </c>
      <c r="T108" s="7" t="s">
        <v>182</v>
      </c>
    </row>
    <row r="109" spans="1:20" s="6" customFormat="1" ht="24">
      <c r="A109" s="164" t="s">
        <v>689</v>
      </c>
      <c r="B109" s="164" t="s">
        <v>671</v>
      </c>
      <c r="C109" s="165">
        <v>10027</v>
      </c>
      <c r="D109" s="165" t="s">
        <v>698</v>
      </c>
      <c r="E109" s="166" t="s">
        <v>699</v>
      </c>
      <c r="F109" s="166" t="s">
        <v>123</v>
      </c>
      <c r="G109" s="165" t="s">
        <v>690</v>
      </c>
      <c r="H109" s="167">
        <v>8500000</v>
      </c>
      <c r="I109" s="167">
        <v>1636136.466</v>
      </c>
      <c r="J109" s="167">
        <v>755248.422</v>
      </c>
      <c r="K109" s="167">
        <v>669927.225</v>
      </c>
      <c r="L109" s="168">
        <v>111420876.706</v>
      </c>
      <c r="M109" s="167">
        <v>60003271.445</v>
      </c>
      <c r="N109" s="167">
        <v>54558866.021</v>
      </c>
      <c r="O109" s="167">
        <v>772794.55</v>
      </c>
      <c r="P109" s="164" t="s">
        <v>1023</v>
      </c>
      <c r="Q109" s="7" t="s">
        <v>1024</v>
      </c>
      <c r="R109" s="7" t="s">
        <v>164</v>
      </c>
      <c r="S109" s="7" t="s">
        <v>483</v>
      </c>
      <c r="T109" s="7" t="s">
        <v>137</v>
      </c>
    </row>
    <row r="110" spans="1:20" s="6" customFormat="1" ht="12">
      <c r="A110" s="164" t="s">
        <v>160</v>
      </c>
      <c r="B110" s="164" t="s">
        <v>671</v>
      </c>
      <c r="C110" s="165">
        <v>10227</v>
      </c>
      <c r="D110" s="165" t="s">
        <v>755</v>
      </c>
      <c r="E110" s="166" t="s">
        <v>756</v>
      </c>
      <c r="F110" s="166" t="s">
        <v>359</v>
      </c>
      <c r="G110" s="165" t="s">
        <v>147</v>
      </c>
      <c r="H110" s="167">
        <v>7000000</v>
      </c>
      <c r="I110" s="167">
        <v>10999799.945</v>
      </c>
      <c r="J110" s="167" t="s">
        <v>118</v>
      </c>
      <c r="K110" s="167">
        <v>9886099.982</v>
      </c>
      <c r="L110" s="168">
        <v>749086264.611</v>
      </c>
      <c r="M110" s="167" t="s">
        <v>118</v>
      </c>
      <c r="N110" s="167">
        <v>805123876.985</v>
      </c>
      <c r="O110" s="167">
        <v>7000000</v>
      </c>
      <c r="P110" s="164" t="s">
        <v>1023</v>
      </c>
      <c r="Q110" s="7" t="s">
        <v>1024</v>
      </c>
      <c r="R110" s="7" t="s">
        <v>164</v>
      </c>
      <c r="S110" s="7" t="s">
        <v>483</v>
      </c>
      <c r="T110" s="7" t="s">
        <v>137</v>
      </c>
    </row>
    <row r="111" spans="1:20" s="6" customFormat="1" ht="24">
      <c r="A111" s="164" t="s">
        <v>1037</v>
      </c>
      <c r="B111" s="164" t="s">
        <v>671</v>
      </c>
      <c r="C111" s="165">
        <v>10463</v>
      </c>
      <c r="D111" s="165" t="s">
        <v>833</v>
      </c>
      <c r="E111" s="166" t="s">
        <v>610</v>
      </c>
      <c r="F111" s="166" t="s">
        <v>150</v>
      </c>
      <c r="G111" s="165" t="s">
        <v>199</v>
      </c>
      <c r="H111" s="167">
        <v>647000000</v>
      </c>
      <c r="I111" s="167">
        <v>5948204.306</v>
      </c>
      <c r="J111" s="167" t="s">
        <v>118</v>
      </c>
      <c r="K111" s="167">
        <v>6679876.176</v>
      </c>
      <c r="L111" s="168">
        <v>405072652.886</v>
      </c>
      <c r="M111" s="167" t="s">
        <v>118</v>
      </c>
      <c r="N111" s="167">
        <v>544009044.43</v>
      </c>
      <c r="O111" s="167">
        <v>641067716.14</v>
      </c>
      <c r="P111" s="164" t="s">
        <v>1023</v>
      </c>
      <c r="Q111" s="7" t="s">
        <v>1024</v>
      </c>
      <c r="R111" s="7" t="s">
        <v>164</v>
      </c>
      <c r="S111" s="7" t="s">
        <v>483</v>
      </c>
      <c r="T111" s="7" t="s">
        <v>137</v>
      </c>
    </row>
    <row r="112" spans="1:20" s="6" customFormat="1" ht="24">
      <c r="A112" s="164" t="s">
        <v>669</v>
      </c>
      <c r="B112" s="164" t="s">
        <v>671</v>
      </c>
      <c r="C112" s="165">
        <v>10765</v>
      </c>
      <c r="D112" s="165" t="s">
        <v>885</v>
      </c>
      <c r="E112" s="166" t="s">
        <v>886</v>
      </c>
      <c r="F112" s="166" t="s">
        <v>887</v>
      </c>
      <c r="G112" s="165" t="s">
        <v>194</v>
      </c>
      <c r="H112" s="167">
        <v>69000000</v>
      </c>
      <c r="I112" s="167">
        <v>126937600.827</v>
      </c>
      <c r="J112" s="167">
        <v>19150860.167</v>
      </c>
      <c r="K112" s="167">
        <v>88328759.71</v>
      </c>
      <c r="L112" s="168">
        <v>8644449327.928</v>
      </c>
      <c r="M112" s="167">
        <v>1465807288.005</v>
      </c>
      <c r="N112" s="167">
        <v>7193493247.425</v>
      </c>
      <c r="O112" s="167">
        <v>53300000</v>
      </c>
      <c r="P112" s="164" t="s">
        <v>1023</v>
      </c>
      <c r="Q112" s="7" t="s">
        <v>1024</v>
      </c>
      <c r="R112" s="7" t="s">
        <v>164</v>
      </c>
      <c r="S112" s="7" t="s">
        <v>483</v>
      </c>
      <c r="T112" s="7" t="s">
        <v>137</v>
      </c>
    </row>
    <row r="113" spans="1:20" s="6" customFormat="1" ht="12">
      <c r="A113" s="164" t="s">
        <v>669</v>
      </c>
      <c r="B113" s="164" t="s">
        <v>671</v>
      </c>
      <c r="C113" s="165" t="s">
        <v>897</v>
      </c>
      <c r="D113" s="165" t="s">
        <v>898</v>
      </c>
      <c r="E113" s="166" t="s">
        <v>899</v>
      </c>
      <c r="F113" s="166" t="s">
        <v>900</v>
      </c>
      <c r="G113" s="165" t="s">
        <v>194</v>
      </c>
      <c r="H113" s="167">
        <v>1500000</v>
      </c>
      <c r="I113" s="167">
        <v>2309405.364</v>
      </c>
      <c r="J113" s="167" t="s">
        <v>118</v>
      </c>
      <c r="K113" s="167">
        <v>1929588.853</v>
      </c>
      <c r="L113" s="168">
        <v>157270481.86</v>
      </c>
      <c r="M113" s="167" t="s">
        <v>118</v>
      </c>
      <c r="N113" s="167">
        <v>157145695.62</v>
      </c>
      <c r="O113" s="167">
        <v>1164366.92</v>
      </c>
      <c r="P113" s="164" t="s">
        <v>1023</v>
      </c>
      <c r="Q113" s="7" t="s">
        <v>1024</v>
      </c>
      <c r="R113" s="7" t="s">
        <v>164</v>
      </c>
      <c r="S113" s="7" t="s">
        <v>483</v>
      </c>
      <c r="T113" s="7" t="s">
        <v>137</v>
      </c>
    </row>
    <row r="114" spans="1:20" s="6" customFormat="1" ht="24">
      <c r="A114" s="164" t="s">
        <v>180</v>
      </c>
      <c r="B114" s="164" t="s">
        <v>120</v>
      </c>
      <c r="C114" s="165" t="s">
        <v>275</v>
      </c>
      <c r="D114" s="164" t="s">
        <v>276</v>
      </c>
      <c r="E114" s="166" t="s">
        <v>277</v>
      </c>
      <c r="F114" s="166" t="s">
        <v>135</v>
      </c>
      <c r="G114" s="164" t="s">
        <v>177</v>
      </c>
      <c r="H114" s="167">
        <v>17557801</v>
      </c>
      <c r="I114" s="167">
        <v>19709270.543</v>
      </c>
      <c r="J114" s="167">
        <v>3589998.93</v>
      </c>
      <c r="K114" s="167">
        <v>15243331.752</v>
      </c>
      <c r="L114" s="168">
        <v>1342201123.92</v>
      </c>
      <c r="M114" s="167">
        <v>280181571.84</v>
      </c>
      <c r="N114" s="167">
        <v>1241416775.069</v>
      </c>
      <c r="O114" s="167">
        <v>9820278.99</v>
      </c>
      <c r="P114" s="164" t="s">
        <v>1023</v>
      </c>
      <c r="Q114" s="7" t="s">
        <v>1024</v>
      </c>
      <c r="R114" s="7" t="s">
        <v>197</v>
      </c>
      <c r="S114" s="7" t="s">
        <v>278</v>
      </c>
      <c r="T114" s="7" t="s">
        <v>182</v>
      </c>
    </row>
    <row r="115" spans="1:20" s="6" customFormat="1" ht="12">
      <c r="A115" s="164" t="s">
        <v>422</v>
      </c>
      <c r="B115" s="164" t="s">
        <v>120</v>
      </c>
      <c r="C115" s="165" t="s">
        <v>427</v>
      </c>
      <c r="D115" s="164" t="s">
        <v>428</v>
      </c>
      <c r="E115" s="166" t="s">
        <v>429</v>
      </c>
      <c r="F115" s="166" t="s">
        <v>430</v>
      </c>
      <c r="G115" s="164" t="s">
        <v>177</v>
      </c>
      <c r="H115" s="167">
        <v>12735856.59</v>
      </c>
      <c r="I115" s="167">
        <v>5958410.185</v>
      </c>
      <c r="J115" s="167">
        <v>0</v>
      </c>
      <c r="K115" s="167">
        <v>5687593.361</v>
      </c>
      <c r="L115" s="168">
        <v>405767673.101</v>
      </c>
      <c r="M115" s="167">
        <v>0</v>
      </c>
      <c r="N115" s="167">
        <v>463197542.561</v>
      </c>
      <c r="O115" s="167">
        <v>3664143.41</v>
      </c>
      <c r="P115" s="164" t="s">
        <v>1023</v>
      </c>
      <c r="Q115" s="7" t="s">
        <v>1024</v>
      </c>
      <c r="R115" s="7" t="s">
        <v>216</v>
      </c>
      <c r="S115" s="7" t="s">
        <v>278</v>
      </c>
      <c r="T115" s="7" t="s">
        <v>182</v>
      </c>
    </row>
    <row r="116" spans="1:20" s="6" customFormat="1" ht="12">
      <c r="A116" s="164" t="s">
        <v>422</v>
      </c>
      <c r="B116" s="164" t="s">
        <v>120</v>
      </c>
      <c r="C116" s="165" t="s">
        <v>443</v>
      </c>
      <c r="D116" s="164" t="s">
        <v>444</v>
      </c>
      <c r="E116" s="166" t="s">
        <v>445</v>
      </c>
      <c r="F116" s="166" t="s">
        <v>446</v>
      </c>
      <c r="G116" s="164" t="s">
        <v>177</v>
      </c>
      <c r="H116" s="167">
        <v>16100000</v>
      </c>
      <c r="I116" s="167">
        <v>6739291.787</v>
      </c>
      <c r="J116" s="167">
        <v>4929986</v>
      </c>
      <c r="K116" s="167">
        <v>1412462.935</v>
      </c>
      <c r="L116" s="168">
        <v>458945702.274</v>
      </c>
      <c r="M116" s="167">
        <v>384354173.24</v>
      </c>
      <c r="N116" s="167">
        <v>115030966.379</v>
      </c>
      <c r="O116" s="167">
        <v>909957.24</v>
      </c>
      <c r="P116" s="164" t="s">
        <v>1023</v>
      </c>
      <c r="Q116" s="7" t="s">
        <v>1024</v>
      </c>
      <c r="R116" s="7" t="s">
        <v>347</v>
      </c>
      <c r="S116" s="7" t="s">
        <v>278</v>
      </c>
      <c r="T116" s="7" t="s">
        <v>182</v>
      </c>
    </row>
    <row r="117" spans="1:20" s="6" customFormat="1" ht="24">
      <c r="A117" s="164" t="s">
        <v>555</v>
      </c>
      <c r="B117" s="164" t="s">
        <v>120</v>
      </c>
      <c r="C117" s="165" t="s">
        <v>558</v>
      </c>
      <c r="D117" s="164" t="s">
        <v>559</v>
      </c>
      <c r="E117" s="166" t="s">
        <v>560</v>
      </c>
      <c r="F117" s="166" t="s">
        <v>123</v>
      </c>
      <c r="G117" s="164" t="s">
        <v>177</v>
      </c>
      <c r="H117" s="167">
        <v>10750000</v>
      </c>
      <c r="I117" s="167">
        <v>3274000.087</v>
      </c>
      <c r="J117" s="167">
        <v>537429.22</v>
      </c>
      <c r="K117" s="167">
        <v>2580429.838</v>
      </c>
      <c r="L117" s="168">
        <v>222959372.66</v>
      </c>
      <c r="M117" s="167">
        <v>41754152.04</v>
      </c>
      <c r="N117" s="167">
        <v>210150178.443</v>
      </c>
      <c r="O117" s="167">
        <v>1662401.72</v>
      </c>
      <c r="P117" s="164" t="s">
        <v>1023</v>
      </c>
      <c r="Q117" s="7" t="s">
        <v>1024</v>
      </c>
      <c r="R117" s="7" t="s">
        <v>187</v>
      </c>
      <c r="S117" s="7" t="s">
        <v>278</v>
      </c>
      <c r="T117" s="7" t="s">
        <v>182</v>
      </c>
    </row>
    <row r="118" spans="1:20" s="6" customFormat="1" ht="24">
      <c r="A118" s="164" t="s">
        <v>555</v>
      </c>
      <c r="B118" s="164" t="s">
        <v>120</v>
      </c>
      <c r="C118" s="165" t="s">
        <v>571</v>
      </c>
      <c r="D118" s="164" t="s">
        <v>572</v>
      </c>
      <c r="E118" s="166" t="s">
        <v>573</v>
      </c>
      <c r="F118" s="166" t="s">
        <v>494</v>
      </c>
      <c r="G118" s="164" t="s">
        <v>177</v>
      </c>
      <c r="H118" s="167">
        <v>15250000</v>
      </c>
      <c r="I118" s="167">
        <v>17739161.907</v>
      </c>
      <c r="J118" s="167">
        <v>2485510.9</v>
      </c>
      <c r="K118" s="167">
        <v>14440673.691</v>
      </c>
      <c r="L118" s="168">
        <v>1208036745.811</v>
      </c>
      <c r="M118" s="167">
        <v>201326366.35</v>
      </c>
      <c r="N118" s="167">
        <v>1176048311.203</v>
      </c>
      <c r="O118" s="167">
        <v>9303179.04</v>
      </c>
      <c r="P118" s="164" t="s">
        <v>1023</v>
      </c>
      <c r="Q118" s="7" t="s">
        <v>1024</v>
      </c>
      <c r="R118" s="7" t="s">
        <v>347</v>
      </c>
      <c r="S118" s="7" t="s">
        <v>278</v>
      </c>
      <c r="T118" s="7" t="s">
        <v>182</v>
      </c>
    </row>
    <row r="119" spans="1:20" s="6" customFormat="1" ht="24">
      <c r="A119" s="164" t="s">
        <v>160</v>
      </c>
      <c r="B119" s="164" t="s">
        <v>671</v>
      </c>
      <c r="C119" s="165">
        <v>10216</v>
      </c>
      <c r="D119" s="165" t="s">
        <v>730</v>
      </c>
      <c r="E119" s="166" t="s">
        <v>731</v>
      </c>
      <c r="F119" s="166" t="s">
        <v>123</v>
      </c>
      <c r="G119" s="165" t="s">
        <v>147</v>
      </c>
      <c r="H119" s="167">
        <v>10225838</v>
      </c>
      <c r="I119" s="167">
        <v>28053.968</v>
      </c>
      <c r="J119" s="167">
        <v>4045.229</v>
      </c>
      <c r="K119" s="167">
        <v>20742.379</v>
      </c>
      <c r="L119" s="168">
        <v>1910474.96</v>
      </c>
      <c r="M119" s="167">
        <v>323314.899</v>
      </c>
      <c r="N119" s="167">
        <v>1689259.161</v>
      </c>
      <c r="O119" s="167">
        <v>14686.95</v>
      </c>
      <c r="P119" s="164" t="s">
        <v>1023</v>
      </c>
      <c r="Q119" s="7" t="s">
        <v>1024</v>
      </c>
      <c r="R119" s="7" t="s">
        <v>164</v>
      </c>
      <c r="S119" s="7" t="s">
        <v>278</v>
      </c>
      <c r="T119" s="7" t="s">
        <v>137</v>
      </c>
    </row>
    <row r="120" spans="1:20" s="6" customFormat="1" ht="12">
      <c r="A120" s="164" t="s">
        <v>160</v>
      </c>
      <c r="B120" s="164" t="s">
        <v>671</v>
      </c>
      <c r="C120" s="165">
        <v>10226</v>
      </c>
      <c r="D120" s="165" t="s">
        <v>753</v>
      </c>
      <c r="E120" s="166" t="s">
        <v>754</v>
      </c>
      <c r="F120" s="166" t="s">
        <v>254</v>
      </c>
      <c r="G120" s="165" t="s">
        <v>147</v>
      </c>
      <c r="H120" s="167">
        <v>13000000</v>
      </c>
      <c r="I120" s="167">
        <v>18133472.908</v>
      </c>
      <c r="J120" s="167">
        <v>1090272.94</v>
      </c>
      <c r="K120" s="167">
        <v>15253626.737</v>
      </c>
      <c r="L120" s="168">
        <v>1234889320.995</v>
      </c>
      <c r="M120" s="167">
        <v>82325627.539</v>
      </c>
      <c r="N120" s="167">
        <v>1242255198.55</v>
      </c>
      <c r="O120" s="167">
        <v>10800557.08</v>
      </c>
      <c r="P120" s="164" t="s">
        <v>1023</v>
      </c>
      <c r="Q120" s="7" t="s">
        <v>1024</v>
      </c>
      <c r="R120" s="7" t="s">
        <v>164</v>
      </c>
      <c r="S120" s="7" t="s">
        <v>278</v>
      </c>
      <c r="T120" s="7" t="s">
        <v>137</v>
      </c>
    </row>
    <row r="121" spans="1:20" s="6" customFormat="1" ht="24">
      <c r="A121" s="164" t="s">
        <v>160</v>
      </c>
      <c r="B121" s="164" t="s">
        <v>120</v>
      </c>
      <c r="C121" s="165">
        <v>200465039</v>
      </c>
      <c r="D121" s="164" t="s">
        <v>161</v>
      </c>
      <c r="E121" s="166" t="s">
        <v>162</v>
      </c>
      <c r="F121" s="166" t="s">
        <v>163</v>
      </c>
      <c r="G121" s="164" t="s">
        <v>147</v>
      </c>
      <c r="H121" s="167">
        <v>4500000</v>
      </c>
      <c r="I121" s="167">
        <v>7071299.965</v>
      </c>
      <c r="J121" s="167">
        <v>0</v>
      </c>
      <c r="K121" s="167">
        <v>6355349.989</v>
      </c>
      <c r="L121" s="168">
        <v>481555455.821</v>
      </c>
      <c r="M121" s="167">
        <v>0</v>
      </c>
      <c r="N121" s="167">
        <v>517579635.205</v>
      </c>
      <c r="O121" s="167">
        <v>4500000</v>
      </c>
      <c r="P121" s="164" t="s">
        <v>1023</v>
      </c>
      <c r="Q121" s="7" t="s">
        <v>1024</v>
      </c>
      <c r="R121" s="7" t="s">
        <v>164</v>
      </c>
      <c r="S121" s="7" t="s">
        <v>278</v>
      </c>
      <c r="T121" s="7" t="s">
        <v>137</v>
      </c>
    </row>
    <row r="122" spans="1:20" s="6" customFormat="1" ht="24">
      <c r="A122" s="164" t="s">
        <v>711</v>
      </c>
      <c r="B122" s="164" t="s">
        <v>671</v>
      </c>
      <c r="C122" s="165" t="s">
        <v>717</v>
      </c>
      <c r="D122" s="165" t="s">
        <v>718</v>
      </c>
      <c r="E122" s="166" t="s">
        <v>719</v>
      </c>
      <c r="F122" s="166" t="s">
        <v>359</v>
      </c>
      <c r="G122" s="165" t="s">
        <v>147</v>
      </c>
      <c r="H122" s="167">
        <v>5000000</v>
      </c>
      <c r="I122" s="167">
        <v>7856999.961</v>
      </c>
      <c r="J122" s="167" t="s">
        <v>118</v>
      </c>
      <c r="K122" s="167">
        <v>7061499.987</v>
      </c>
      <c r="L122" s="168">
        <v>535061617.579</v>
      </c>
      <c r="M122" s="167" t="s">
        <v>118</v>
      </c>
      <c r="N122" s="167">
        <v>575088483.561</v>
      </c>
      <c r="O122" s="167">
        <v>5000000</v>
      </c>
      <c r="P122" s="164" t="s">
        <v>1023</v>
      </c>
      <c r="Q122" s="7" t="s">
        <v>1024</v>
      </c>
      <c r="R122" s="7" t="s">
        <v>720</v>
      </c>
      <c r="S122" s="7" t="s">
        <v>721</v>
      </c>
      <c r="T122" s="7" t="s">
        <v>182</v>
      </c>
    </row>
    <row r="123" spans="1:20" s="6" customFormat="1" ht="24">
      <c r="A123" s="164" t="s">
        <v>180</v>
      </c>
      <c r="B123" s="164" t="s">
        <v>120</v>
      </c>
      <c r="C123" s="165" t="s">
        <v>204</v>
      </c>
      <c r="D123" s="164" t="s">
        <v>205</v>
      </c>
      <c r="E123" s="166" t="s">
        <v>196</v>
      </c>
      <c r="F123" s="166" t="s">
        <v>135</v>
      </c>
      <c r="G123" s="164" t="s">
        <v>177</v>
      </c>
      <c r="H123" s="167">
        <v>15648000</v>
      </c>
      <c r="I123" s="167">
        <v>163787.567</v>
      </c>
      <c r="J123" s="167">
        <v>120375.69</v>
      </c>
      <c r="K123" s="167" t="s">
        <v>118</v>
      </c>
      <c r="L123" s="168">
        <v>11153931.617</v>
      </c>
      <c r="M123" s="167">
        <v>9687232.76</v>
      </c>
      <c r="N123" s="167" t="s">
        <v>118</v>
      </c>
      <c r="O123" s="169"/>
      <c r="P123" s="164" t="s">
        <v>1023</v>
      </c>
      <c r="Q123" s="7" t="s">
        <v>1024</v>
      </c>
      <c r="R123" s="7" t="s">
        <v>206</v>
      </c>
      <c r="S123" s="7" t="s">
        <v>207</v>
      </c>
      <c r="T123" s="7" t="s">
        <v>182</v>
      </c>
    </row>
    <row r="124" spans="1:20" s="6" customFormat="1" ht="24">
      <c r="A124" s="164" t="s">
        <v>180</v>
      </c>
      <c r="B124" s="164" t="s">
        <v>120</v>
      </c>
      <c r="C124" s="165" t="s">
        <v>343</v>
      </c>
      <c r="D124" s="164" t="s">
        <v>344</v>
      </c>
      <c r="E124" s="166" t="s">
        <v>345</v>
      </c>
      <c r="F124" s="166" t="s">
        <v>346</v>
      </c>
      <c r="G124" s="164" t="s">
        <v>177</v>
      </c>
      <c r="H124" s="167">
        <v>24237000</v>
      </c>
      <c r="I124" s="167">
        <v>39412755.312</v>
      </c>
      <c r="J124" s="167">
        <v>2007593.6</v>
      </c>
      <c r="K124" s="167">
        <v>35583320.742</v>
      </c>
      <c r="L124" s="168">
        <v>2684008236.715</v>
      </c>
      <c r="M124" s="167">
        <v>161945956.08</v>
      </c>
      <c r="N124" s="167">
        <v>2897905261.212</v>
      </c>
      <c r="O124" s="167">
        <v>22924000</v>
      </c>
      <c r="P124" s="164" t="s">
        <v>1023</v>
      </c>
      <c r="Q124" s="7" t="s">
        <v>1024</v>
      </c>
      <c r="R124" s="7" t="s">
        <v>347</v>
      </c>
      <c r="S124" s="7" t="s">
        <v>348</v>
      </c>
      <c r="T124" s="7" t="s">
        <v>182</v>
      </c>
    </row>
    <row r="125" spans="1:20" s="6" customFormat="1" ht="24">
      <c r="A125" s="164" t="s">
        <v>923</v>
      </c>
      <c r="B125" s="164" t="s">
        <v>671</v>
      </c>
      <c r="C125" s="165">
        <v>13003</v>
      </c>
      <c r="D125" s="165" t="s">
        <v>924</v>
      </c>
      <c r="E125" s="166" t="s">
        <v>925</v>
      </c>
      <c r="F125" s="166" t="s">
        <v>434</v>
      </c>
      <c r="G125" s="165" t="s">
        <v>119</v>
      </c>
      <c r="H125" s="167">
        <v>3231828</v>
      </c>
      <c r="I125" s="167">
        <v>17900</v>
      </c>
      <c r="J125" s="167" t="s">
        <v>118</v>
      </c>
      <c r="K125" s="167">
        <v>17900</v>
      </c>
      <c r="L125" s="168">
        <v>1218989.818</v>
      </c>
      <c r="M125" s="167" t="s">
        <v>118</v>
      </c>
      <c r="N125" s="167">
        <v>1457775.809</v>
      </c>
      <c r="O125" s="167">
        <v>17900</v>
      </c>
      <c r="P125" s="164" t="s">
        <v>1023</v>
      </c>
      <c r="Q125" s="7" t="s">
        <v>1024</v>
      </c>
      <c r="R125" s="7" t="s">
        <v>726</v>
      </c>
      <c r="S125" s="7" t="s">
        <v>926</v>
      </c>
      <c r="T125" s="7" t="s">
        <v>182</v>
      </c>
    </row>
    <row r="126" spans="1:20" s="6" customFormat="1" ht="24">
      <c r="A126" s="164" t="s">
        <v>670</v>
      </c>
      <c r="B126" s="164" t="s">
        <v>671</v>
      </c>
      <c r="C126" s="165" t="s">
        <v>708</v>
      </c>
      <c r="D126" s="165" t="s">
        <v>1169</v>
      </c>
      <c r="E126" s="166" t="s">
        <v>709</v>
      </c>
      <c r="F126" s="166" t="s">
        <v>1170</v>
      </c>
      <c r="G126" s="165" t="s">
        <v>138</v>
      </c>
      <c r="H126" s="167">
        <v>32300000</v>
      </c>
      <c r="I126" s="167">
        <v>4704545.71</v>
      </c>
      <c r="J126" s="167" t="s">
        <v>118</v>
      </c>
      <c r="K126" s="167">
        <v>4729136.026</v>
      </c>
      <c r="L126" s="168">
        <v>320379515.113</v>
      </c>
      <c r="M126" s="167" t="s">
        <v>118</v>
      </c>
      <c r="N126" s="167">
        <v>385140787.41</v>
      </c>
      <c r="O126" s="167">
        <v>32300000</v>
      </c>
      <c r="P126" s="164" t="s">
        <v>1023</v>
      </c>
      <c r="Q126" s="7" t="s">
        <v>1024</v>
      </c>
      <c r="R126" s="7" t="s">
        <v>206</v>
      </c>
      <c r="S126" s="7" t="s">
        <v>710</v>
      </c>
      <c r="T126" s="7" t="s">
        <v>137</v>
      </c>
    </row>
    <row r="127" spans="1:20" s="6" customFormat="1" ht="24">
      <c r="A127" s="164" t="s">
        <v>948</v>
      </c>
      <c r="B127" s="164" t="s">
        <v>671</v>
      </c>
      <c r="C127" s="165" t="s">
        <v>954</v>
      </c>
      <c r="D127" s="165" t="s">
        <v>955</v>
      </c>
      <c r="E127" s="166" t="s">
        <v>956</v>
      </c>
      <c r="F127" s="166" t="s">
        <v>567</v>
      </c>
      <c r="G127" s="165" t="s">
        <v>119</v>
      </c>
      <c r="H127" s="167">
        <v>44421000</v>
      </c>
      <c r="I127" s="167">
        <v>28620806</v>
      </c>
      <c r="J127" s="167">
        <v>27599070</v>
      </c>
      <c r="K127" s="167">
        <v>1021736</v>
      </c>
      <c r="L127" s="168">
        <v>1949076598.099</v>
      </c>
      <c r="M127" s="167">
        <v>2220345323.635</v>
      </c>
      <c r="N127" s="167">
        <v>83210168.928</v>
      </c>
      <c r="O127" s="167">
        <v>1021736</v>
      </c>
      <c r="P127" s="164" t="s">
        <v>1023</v>
      </c>
      <c r="Q127" s="7" t="s">
        <v>1024</v>
      </c>
      <c r="R127" s="7" t="s">
        <v>206</v>
      </c>
      <c r="S127" s="7" t="s">
        <v>957</v>
      </c>
      <c r="T127" s="7" t="s">
        <v>137</v>
      </c>
    </row>
    <row r="128" spans="1:20" s="6" customFormat="1" ht="24">
      <c r="A128" s="164" t="s">
        <v>948</v>
      </c>
      <c r="B128" s="164" t="s">
        <v>671</v>
      </c>
      <c r="C128" s="165" t="s">
        <v>958</v>
      </c>
      <c r="D128" s="165" t="s">
        <v>959</v>
      </c>
      <c r="E128" s="166" t="s">
        <v>960</v>
      </c>
      <c r="F128" s="166" t="s">
        <v>156</v>
      </c>
      <c r="G128" s="165" t="s">
        <v>119</v>
      </c>
      <c r="H128" s="167">
        <v>22567000</v>
      </c>
      <c r="I128" s="167">
        <v>22567000</v>
      </c>
      <c r="J128" s="167" t="s">
        <v>118</v>
      </c>
      <c r="K128" s="167">
        <v>22567000</v>
      </c>
      <c r="L128" s="168">
        <v>1536812470.945</v>
      </c>
      <c r="M128" s="167" t="s">
        <v>118</v>
      </c>
      <c r="N128" s="167">
        <v>1837856238.984</v>
      </c>
      <c r="O128" s="167">
        <v>22567000</v>
      </c>
      <c r="P128" s="164" t="s">
        <v>1023</v>
      </c>
      <c r="Q128" s="7" t="s">
        <v>1024</v>
      </c>
      <c r="R128" s="7" t="s">
        <v>206</v>
      </c>
      <c r="S128" s="7" t="s">
        <v>957</v>
      </c>
      <c r="T128" s="7" t="s">
        <v>137</v>
      </c>
    </row>
    <row r="129" spans="1:20" s="6" customFormat="1" ht="24">
      <c r="A129" s="164" t="s">
        <v>948</v>
      </c>
      <c r="B129" s="164" t="s">
        <v>671</v>
      </c>
      <c r="C129" s="165" t="s">
        <v>965</v>
      </c>
      <c r="D129" s="165" t="s">
        <v>966</v>
      </c>
      <c r="E129" s="166" t="s">
        <v>956</v>
      </c>
      <c r="F129" s="166" t="s">
        <v>123</v>
      </c>
      <c r="G129" s="165" t="s">
        <v>119</v>
      </c>
      <c r="H129" s="167">
        <v>51000000</v>
      </c>
      <c r="I129" s="167">
        <v>31354873.03</v>
      </c>
      <c r="J129" s="167">
        <v>12840616.84</v>
      </c>
      <c r="K129" s="167">
        <v>18514256.19</v>
      </c>
      <c r="L129" s="168">
        <v>2135266535.091</v>
      </c>
      <c r="M129" s="167">
        <v>1032595219.756</v>
      </c>
      <c r="N129" s="167">
        <v>1507800826.381</v>
      </c>
      <c r="O129" s="167">
        <v>18514256.19</v>
      </c>
      <c r="P129" s="164" t="s">
        <v>1023</v>
      </c>
      <c r="Q129" s="7" t="s">
        <v>1024</v>
      </c>
      <c r="R129" s="7" t="s">
        <v>206</v>
      </c>
      <c r="S129" s="7" t="s">
        <v>957</v>
      </c>
      <c r="T129" s="7" t="s">
        <v>137</v>
      </c>
    </row>
    <row r="130" spans="1:20" s="6" customFormat="1" ht="24">
      <c r="A130" s="164" t="s">
        <v>948</v>
      </c>
      <c r="B130" s="164" t="s">
        <v>671</v>
      </c>
      <c r="C130" s="165" t="s">
        <v>967</v>
      </c>
      <c r="D130" s="165" t="s">
        <v>968</v>
      </c>
      <c r="E130" s="166" t="s">
        <v>969</v>
      </c>
      <c r="F130" s="166" t="s">
        <v>156</v>
      </c>
      <c r="G130" s="165" t="s">
        <v>119</v>
      </c>
      <c r="H130" s="167">
        <v>5643000</v>
      </c>
      <c r="I130" s="167">
        <v>5643000</v>
      </c>
      <c r="J130" s="167" t="s">
        <v>118</v>
      </c>
      <c r="K130" s="167">
        <v>5643000</v>
      </c>
      <c r="L130" s="168">
        <v>384288242.724</v>
      </c>
      <c r="M130" s="167" t="s">
        <v>118</v>
      </c>
      <c r="N130" s="167">
        <v>459565859.733</v>
      </c>
      <c r="O130" s="167">
        <v>5643000</v>
      </c>
      <c r="P130" s="164" t="s">
        <v>1023</v>
      </c>
      <c r="Q130" s="7" t="s">
        <v>1024</v>
      </c>
      <c r="R130" s="7" t="s">
        <v>206</v>
      </c>
      <c r="S130" s="7" t="s">
        <v>957</v>
      </c>
      <c r="T130" s="7" t="s">
        <v>137</v>
      </c>
    </row>
    <row r="131" spans="1:20" s="6" customFormat="1" ht="24">
      <c r="A131" s="164" t="s">
        <v>948</v>
      </c>
      <c r="B131" s="164" t="s">
        <v>671</v>
      </c>
      <c r="C131" s="165" t="s">
        <v>970</v>
      </c>
      <c r="D131" s="165" t="s">
        <v>971</v>
      </c>
      <c r="E131" s="166" t="s">
        <v>972</v>
      </c>
      <c r="F131" s="166" t="s">
        <v>811</v>
      </c>
      <c r="G131" s="165" t="s">
        <v>119</v>
      </c>
      <c r="H131" s="167">
        <v>7310153</v>
      </c>
      <c r="I131" s="167" t="s">
        <v>118</v>
      </c>
      <c r="J131" s="167" t="s">
        <v>118</v>
      </c>
      <c r="K131" s="167">
        <v>7310153</v>
      </c>
      <c r="L131" s="168" t="s">
        <v>118</v>
      </c>
      <c r="M131" s="167" t="s">
        <v>118</v>
      </c>
      <c r="N131" s="167">
        <v>595338782.248</v>
      </c>
      <c r="O131" s="167">
        <v>7310153</v>
      </c>
      <c r="P131" s="164" t="s">
        <v>1023</v>
      </c>
      <c r="Q131" s="7" t="s">
        <v>1024</v>
      </c>
      <c r="R131" s="7" t="s">
        <v>206</v>
      </c>
      <c r="S131" s="7" t="s">
        <v>957</v>
      </c>
      <c r="T131" s="7" t="s">
        <v>137</v>
      </c>
    </row>
    <row r="132" spans="1:20" s="6" customFormat="1" ht="12">
      <c r="A132" s="164" t="s">
        <v>948</v>
      </c>
      <c r="B132" s="164" t="s">
        <v>671</v>
      </c>
      <c r="C132" s="165" t="s">
        <v>975</v>
      </c>
      <c r="D132" s="165" t="s">
        <v>976</v>
      </c>
      <c r="E132" s="166" t="s">
        <v>956</v>
      </c>
      <c r="F132" s="166" t="s">
        <v>567</v>
      </c>
      <c r="G132" s="165" t="s">
        <v>119</v>
      </c>
      <c r="H132" s="167">
        <v>127224000</v>
      </c>
      <c r="I132" s="167">
        <v>78540252</v>
      </c>
      <c r="J132" s="167">
        <v>56263509</v>
      </c>
      <c r="K132" s="167">
        <v>22276743</v>
      </c>
      <c r="L132" s="168">
        <v>5348590364.016</v>
      </c>
      <c r="M132" s="167">
        <v>4526399588.807</v>
      </c>
      <c r="N132" s="167">
        <v>1814217712.004</v>
      </c>
      <c r="O132" s="167">
        <v>22276743</v>
      </c>
      <c r="P132" s="164" t="s">
        <v>1023</v>
      </c>
      <c r="Q132" s="7" t="s">
        <v>1024</v>
      </c>
      <c r="R132" s="7" t="s">
        <v>726</v>
      </c>
      <c r="S132" s="7" t="s">
        <v>957</v>
      </c>
      <c r="T132" s="7" t="s">
        <v>137</v>
      </c>
    </row>
    <row r="133" spans="1:20" s="6" customFormat="1" ht="12">
      <c r="A133" s="164" t="s">
        <v>948</v>
      </c>
      <c r="B133" s="164" t="s">
        <v>671</v>
      </c>
      <c r="C133" s="165" t="s">
        <v>977</v>
      </c>
      <c r="D133" s="165" t="s">
        <v>978</v>
      </c>
      <c r="E133" s="166" t="s">
        <v>972</v>
      </c>
      <c r="F133" s="166" t="s">
        <v>811</v>
      </c>
      <c r="G133" s="165" t="s">
        <v>119</v>
      </c>
      <c r="H133" s="167">
        <v>6959939</v>
      </c>
      <c r="I133" s="167" t="s">
        <v>118</v>
      </c>
      <c r="J133" s="167" t="s">
        <v>118</v>
      </c>
      <c r="K133" s="167">
        <v>6959939</v>
      </c>
      <c r="L133" s="168" t="s">
        <v>118</v>
      </c>
      <c r="M133" s="167" t="s">
        <v>118</v>
      </c>
      <c r="N133" s="167">
        <v>566817357.828</v>
      </c>
      <c r="O133" s="167">
        <v>6959939</v>
      </c>
      <c r="P133" s="164" t="s">
        <v>1023</v>
      </c>
      <c r="Q133" s="7" t="s">
        <v>1024</v>
      </c>
      <c r="R133" s="7" t="s">
        <v>726</v>
      </c>
      <c r="S133" s="7" t="s">
        <v>957</v>
      </c>
      <c r="T133" s="7" t="s">
        <v>137</v>
      </c>
    </row>
    <row r="134" spans="1:20" s="6" customFormat="1" ht="12">
      <c r="A134" s="164" t="s">
        <v>948</v>
      </c>
      <c r="B134" s="164" t="s">
        <v>671</v>
      </c>
      <c r="C134" s="165" t="s">
        <v>992</v>
      </c>
      <c r="D134" s="165" t="s">
        <v>993</v>
      </c>
      <c r="E134" s="166" t="s">
        <v>956</v>
      </c>
      <c r="F134" s="166" t="s">
        <v>567</v>
      </c>
      <c r="G134" s="165" t="s">
        <v>119</v>
      </c>
      <c r="H134" s="167">
        <v>192028414</v>
      </c>
      <c r="I134" s="167">
        <v>79555249</v>
      </c>
      <c r="J134" s="167">
        <v>59372992</v>
      </c>
      <c r="K134" s="167">
        <v>20182257</v>
      </c>
      <c r="L134" s="168">
        <v>5417711649.414</v>
      </c>
      <c r="M134" s="167">
        <v>4776557512.171</v>
      </c>
      <c r="N134" s="167">
        <v>1643642794.533</v>
      </c>
      <c r="O134" s="167">
        <v>20182257</v>
      </c>
      <c r="P134" s="164" t="s">
        <v>1023</v>
      </c>
      <c r="Q134" s="7" t="s">
        <v>1024</v>
      </c>
      <c r="R134" s="7" t="s">
        <v>216</v>
      </c>
      <c r="S134" s="7" t="s">
        <v>957</v>
      </c>
      <c r="T134" s="7" t="s">
        <v>137</v>
      </c>
    </row>
    <row r="135" spans="1:20" s="6" customFormat="1" ht="24">
      <c r="A135" s="164" t="s">
        <v>397</v>
      </c>
      <c r="B135" s="164" t="s">
        <v>120</v>
      </c>
      <c r="C135" s="165" t="s">
        <v>406</v>
      </c>
      <c r="D135" s="164" t="s">
        <v>407</v>
      </c>
      <c r="E135" s="166" t="s">
        <v>408</v>
      </c>
      <c r="F135" s="166" t="s">
        <v>254</v>
      </c>
      <c r="G135" s="164" t="s">
        <v>119</v>
      </c>
      <c r="H135" s="167">
        <v>100000000</v>
      </c>
      <c r="I135" s="167">
        <v>71888892.16</v>
      </c>
      <c r="J135" s="167">
        <v>22892086.19</v>
      </c>
      <c r="K135" s="167">
        <v>48996805.97</v>
      </c>
      <c r="L135" s="168">
        <v>4895632826.424</v>
      </c>
      <c r="M135" s="167">
        <v>1814028604.09</v>
      </c>
      <c r="N135" s="167">
        <v>3990299354.911</v>
      </c>
      <c r="O135" s="167">
        <v>48996805.97</v>
      </c>
      <c r="P135" s="164" t="s">
        <v>1022</v>
      </c>
      <c r="Q135" s="7" t="s">
        <v>131</v>
      </c>
      <c r="R135" s="7" t="s">
        <v>131</v>
      </c>
      <c r="S135" s="7" t="s">
        <v>299</v>
      </c>
      <c r="T135" s="7" t="s">
        <v>182</v>
      </c>
    </row>
    <row r="136" spans="1:20" s="6" customFormat="1" ht="12">
      <c r="A136" s="164" t="s">
        <v>180</v>
      </c>
      <c r="B136" s="164" t="s">
        <v>120</v>
      </c>
      <c r="C136" s="165" t="s">
        <v>296</v>
      </c>
      <c r="D136" s="164" t="s">
        <v>297</v>
      </c>
      <c r="E136" s="166" t="s">
        <v>298</v>
      </c>
      <c r="F136" s="166" t="s">
        <v>254</v>
      </c>
      <c r="G136" s="164" t="s">
        <v>177</v>
      </c>
      <c r="H136" s="167">
        <v>2080000</v>
      </c>
      <c r="I136" s="167">
        <v>3252280.011</v>
      </c>
      <c r="J136" s="167">
        <v>22367.76</v>
      </c>
      <c r="K136" s="167">
        <v>3081176.569</v>
      </c>
      <c r="L136" s="168">
        <v>221480235.732</v>
      </c>
      <c r="M136" s="167">
        <v>1795436.23</v>
      </c>
      <c r="N136" s="167">
        <v>250930986.892</v>
      </c>
      <c r="O136" s="167">
        <v>1985000</v>
      </c>
      <c r="P136" s="164" t="s">
        <v>1023</v>
      </c>
      <c r="Q136" s="7" t="s">
        <v>1024</v>
      </c>
      <c r="R136" s="7" t="s">
        <v>124</v>
      </c>
      <c r="S136" s="7" t="s">
        <v>299</v>
      </c>
      <c r="T136" s="7" t="s">
        <v>182</v>
      </c>
    </row>
    <row r="137" spans="1:20" s="6" customFormat="1" ht="24">
      <c r="A137" s="164" t="s">
        <v>180</v>
      </c>
      <c r="B137" s="164" t="s">
        <v>120</v>
      </c>
      <c r="C137" s="165" t="s">
        <v>315</v>
      </c>
      <c r="D137" s="164" t="s">
        <v>316</v>
      </c>
      <c r="E137" s="166" t="s">
        <v>298</v>
      </c>
      <c r="F137" s="166" t="s">
        <v>254</v>
      </c>
      <c r="G137" s="164" t="s">
        <v>119</v>
      </c>
      <c r="H137" s="167">
        <v>180000000</v>
      </c>
      <c r="I137" s="167">
        <v>148714231.55</v>
      </c>
      <c r="J137" s="167">
        <v>43144859.98</v>
      </c>
      <c r="K137" s="167">
        <v>105569371.57</v>
      </c>
      <c r="L137" s="168">
        <v>10127437659.106</v>
      </c>
      <c r="M137" s="167">
        <v>3382240201.61</v>
      </c>
      <c r="N137" s="167">
        <v>8597568493.18</v>
      </c>
      <c r="O137" s="167">
        <v>105569371.57</v>
      </c>
      <c r="P137" s="164" t="s">
        <v>1023</v>
      </c>
      <c r="Q137" s="7" t="s">
        <v>1024</v>
      </c>
      <c r="R137" s="7" t="s">
        <v>124</v>
      </c>
      <c r="S137" s="7" t="s">
        <v>299</v>
      </c>
      <c r="T137" s="7" t="s">
        <v>182</v>
      </c>
    </row>
    <row r="138" spans="1:20" s="6" customFormat="1" ht="24">
      <c r="A138" s="164" t="s">
        <v>180</v>
      </c>
      <c r="B138" s="164" t="s">
        <v>120</v>
      </c>
      <c r="C138" s="165" t="s">
        <v>360</v>
      </c>
      <c r="D138" s="164" t="s">
        <v>361</v>
      </c>
      <c r="E138" s="166" t="s">
        <v>362</v>
      </c>
      <c r="F138" s="166" t="s">
        <v>363</v>
      </c>
      <c r="G138" s="164" t="s">
        <v>119</v>
      </c>
      <c r="H138" s="167">
        <v>170000000</v>
      </c>
      <c r="I138" s="167" t="s">
        <v>118</v>
      </c>
      <c r="J138" s="167">
        <v>52416.67</v>
      </c>
      <c r="K138" s="167">
        <v>169947583.33</v>
      </c>
      <c r="L138" s="168" t="s">
        <v>118</v>
      </c>
      <c r="M138" s="167">
        <v>4218231.29</v>
      </c>
      <c r="N138" s="167">
        <v>13840529371.355</v>
      </c>
      <c r="O138" s="167">
        <v>169947583.33</v>
      </c>
      <c r="P138" s="164" t="s">
        <v>1023</v>
      </c>
      <c r="Q138" s="7" t="s">
        <v>1024</v>
      </c>
      <c r="R138" s="7" t="s">
        <v>124</v>
      </c>
      <c r="S138" s="7" t="s">
        <v>299</v>
      </c>
      <c r="T138" s="7" t="s">
        <v>182</v>
      </c>
    </row>
    <row r="139" spans="1:20" s="6" customFormat="1" ht="24">
      <c r="A139" s="164" t="s">
        <v>180</v>
      </c>
      <c r="B139" s="164" t="s">
        <v>120</v>
      </c>
      <c r="C139" s="165" t="s">
        <v>364</v>
      </c>
      <c r="D139" s="164" t="s">
        <v>365</v>
      </c>
      <c r="E139" s="166" t="s">
        <v>362</v>
      </c>
      <c r="F139" s="166" t="s">
        <v>363</v>
      </c>
      <c r="G139" s="164" t="s">
        <v>177</v>
      </c>
      <c r="H139" s="167">
        <v>6451000</v>
      </c>
      <c r="I139" s="167" t="s">
        <v>118</v>
      </c>
      <c r="J139" s="167">
        <v>0</v>
      </c>
      <c r="K139" s="167">
        <v>10013435.793</v>
      </c>
      <c r="L139" s="168" t="s">
        <v>118</v>
      </c>
      <c r="M139" s="167">
        <v>0</v>
      </c>
      <c r="N139" s="167">
        <v>815494103.999</v>
      </c>
      <c r="O139" s="167">
        <v>6451000</v>
      </c>
      <c r="P139" s="164" t="s">
        <v>1023</v>
      </c>
      <c r="Q139" s="7" t="s">
        <v>1024</v>
      </c>
      <c r="R139" s="7" t="s">
        <v>124</v>
      </c>
      <c r="S139" s="7" t="s">
        <v>299</v>
      </c>
      <c r="T139" s="7" t="s">
        <v>182</v>
      </c>
    </row>
    <row r="140" spans="1:20" s="6" customFormat="1" ht="24">
      <c r="A140" s="164" t="s">
        <v>397</v>
      </c>
      <c r="B140" s="164" t="s">
        <v>120</v>
      </c>
      <c r="C140" s="165" t="s">
        <v>394</v>
      </c>
      <c r="D140" s="164" t="s">
        <v>395</v>
      </c>
      <c r="E140" s="166" t="s">
        <v>396</v>
      </c>
      <c r="F140" s="166" t="s">
        <v>254</v>
      </c>
      <c r="G140" s="164" t="s">
        <v>199</v>
      </c>
      <c r="H140" s="167">
        <v>5605500000</v>
      </c>
      <c r="I140" s="167">
        <v>35265790.718</v>
      </c>
      <c r="J140" s="167">
        <v>10849411.91</v>
      </c>
      <c r="K140" s="167">
        <v>27993565.155</v>
      </c>
      <c r="L140" s="168">
        <v>2401599989.948</v>
      </c>
      <c r="M140" s="167">
        <v>849552257.52</v>
      </c>
      <c r="N140" s="167">
        <v>2279795647.281</v>
      </c>
      <c r="O140" s="167">
        <v>2686542446</v>
      </c>
      <c r="P140" s="164" t="s">
        <v>1023</v>
      </c>
      <c r="Q140" s="7" t="s">
        <v>1024</v>
      </c>
      <c r="R140" s="7" t="s">
        <v>124</v>
      </c>
      <c r="S140" s="7" t="s">
        <v>299</v>
      </c>
      <c r="T140" s="7" t="s">
        <v>182</v>
      </c>
    </row>
    <row r="141" spans="1:20" s="6" customFormat="1" ht="24">
      <c r="A141" s="164" t="s">
        <v>397</v>
      </c>
      <c r="B141" s="164" t="s">
        <v>120</v>
      </c>
      <c r="C141" s="165" t="s">
        <v>409</v>
      </c>
      <c r="D141" s="164" t="s">
        <v>410</v>
      </c>
      <c r="E141" s="166" t="s">
        <v>411</v>
      </c>
      <c r="F141" s="166" t="s">
        <v>254</v>
      </c>
      <c r="G141" s="164" t="s">
        <v>119</v>
      </c>
      <c r="H141" s="167">
        <v>65000000</v>
      </c>
      <c r="I141" s="167">
        <v>41699938.79</v>
      </c>
      <c r="J141" s="167">
        <v>15144839</v>
      </c>
      <c r="K141" s="167">
        <v>26555099.79</v>
      </c>
      <c r="L141" s="168">
        <v>2839765408.345</v>
      </c>
      <c r="M141" s="167">
        <v>1187147677.25</v>
      </c>
      <c r="N141" s="167">
        <v>2162647043.289</v>
      </c>
      <c r="O141" s="167">
        <v>26555099.79</v>
      </c>
      <c r="P141" s="164" t="s">
        <v>1023</v>
      </c>
      <c r="Q141" s="7" t="s">
        <v>1024</v>
      </c>
      <c r="R141" s="7" t="s">
        <v>124</v>
      </c>
      <c r="S141" s="7" t="s">
        <v>299</v>
      </c>
      <c r="T141" s="7" t="s">
        <v>182</v>
      </c>
    </row>
    <row r="142" spans="1:20" s="6" customFormat="1" ht="24">
      <c r="A142" s="164" t="s">
        <v>422</v>
      </c>
      <c r="B142" s="164" t="s">
        <v>120</v>
      </c>
      <c r="C142" s="165" t="s">
        <v>462</v>
      </c>
      <c r="D142" s="164" t="s">
        <v>463</v>
      </c>
      <c r="E142" s="166" t="s">
        <v>396</v>
      </c>
      <c r="F142" s="166" t="s">
        <v>254</v>
      </c>
      <c r="G142" s="164" t="s">
        <v>177</v>
      </c>
      <c r="H142" s="167">
        <v>105900000</v>
      </c>
      <c r="I142" s="167">
        <v>32409029.809</v>
      </c>
      <c r="J142" s="167">
        <v>16939354.15</v>
      </c>
      <c r="K142" s="167">
        <v>13934359.065</v>
      </c>
      <c r="L142" s="168">
        <v>2207054601.048</v>
      </c>
      <c r="M142" s="167">
        <v>1331010435.81</v>
      </c>
      <c r="N142" s="167">
        <v>1134814053.395</v>
      </c>
      <c r="O142" s="167">
        <v>8976993.73</v>
      </c>
      <c r="P142" s="164" t="s">
        <v>1023</v>
      </c>
      <c r="Q142" s="7" t="s">
        <v>1024</v>
      </c>
      <c r="R142" s="7" t="s">
        <v>124</v>
      </c>
      <c r="S142" s="7" t="s">
        <v>299</v>
      </c>
      <c r="T142" s="7" t="s">
        <v>182</v>
      </c>
    </row>
    <row r="143" spans="1:20" s="6" customFormat="1" ht="24">
      <c r="A143" s="164" t="s">
        <v>585</v>
      </c>
      <c r="B143" s="164" t="s">
        <v>120</v>
      </c>
      <c r="C143" s="165" t="s">
        <v>592</v>
      </c>
      <c r="D143" s="164" t="s">
        <v>593</v>
      </c>
      <c r="E143" s="166" t="s">
        <v>594</v>
      </c>
      <c r="F143" s="166" t="s">
        <v>135</v>
      </c>
      <c r="G143" s="164" t="s">
        <v>119</v>
      </c>
      <c r="H143" s="167">
        <v>15000000</v>
      </c>
      <c r="I143" s="167">
        <v>8347081.77</v>
      </c>
      <c r="J143" s="167">
        <v>4662636.37</v>
      </c>
      <c r="K143" s="167">
        <v>3684445.4</v>
      </c>
      <c r="L143" s="168">
        <v>568436183.814</v>
      </c>
      <c r="M143" s="167">
        <v>370066692.76</v>
      </c>
      <c r="N143" s="167">
        <v>300061194.026</v>
      </c>
      <c r="O143" s="167">
        <v>3684445.4</v>
      </c>
      <c r="P143" s="164" t="s">
        <v>1023</v>
      </c>
      <c r="Q143" s="7" t="s">
        <v>1024</v>
      </c>
      <c r="R143" s="7" t="s">
        <v>124</v>
      </c>
      <c r="S143" s="7" t="s">
        <v>299</v>
      </c>
      <c r="T143" s="7" t="s">
        <v>182</v>
      </c>
    </row>
    <row r="144" spans="1:20" s="6" customFormat="1" ht="24">
      <c r="A144" s="164" t="s">
        <v>604</v>
      </c>
      <c r="B144" s="164" t="s">
        <v>120</v>
      </c>
      <c r="C144" s="165" t="s">
        <v>613</v>
      </c>
      <c r="D144" s="164" t="s">
        <v>614</v>
      </c>
      <c r="E144" s="166" t="s">
        <v>615</v>
      </c>
      <c r="F144" s="166" t="s">
        <v>616</v>
      </c>
      <c r="G144" s="164" t="s">
        <v>199</v>
      </c>
      <c r="H144" s="167">
        <v>19455000000</v>
      </c>
      <c r="I144" s="167">
        <v>180514962.563</v>
      </c>
      <c r="J144" s="167">
        <v>734920.36</v>
      </c>
      <c r="K144" s="167">
        <v>201972082.558</v>
      </c>
      <c r="L144" s="168">
        <v>12293067118.332</v>
      </c>
      <c r="M144" s="167">
        <v>59219869.76</v>
      </c>
      <c r="N144" s="167">
        <v>16448604246.501</v>
      </c>
      <c r="O144" s="167">
        <v>19383260749</v>
      </c>
      <c r="P144" s="164" t="s">
        <v>1023</v>
      </c>
      <c r="Q144" s="7" t="s">
        <v>1024</v>
      </c>
      <c r="R144" s="7" t="s">
        <v>124</v>
      </c>
      <c r="S144" s="7" t="s">
        <v>299</v>
      </c>
      <c r="T144" s="7" t="s">
        <v>137</v>
      </c>
    </row>
    <row r="145" spans="1:20" s="6" customFormat="1" ht="12">
      <c r="A145" s="164" t="s">
        <v>604</v>
      </c>
      <c r="B145" s="164" t="s">
        <v>120</v>
      </c>
      <c r="C145" s="165" t="s">
        <v>619</v>
      </c>
      <c r="D145" s="164" t="s">
        <v>620</v>
      </c>
      <c r="E145" s="166" t="s">
        <v>602</v>
      </c>
      <c r="F145" s="166" t="s">
        <v>603</v>
      </c>
      <c r="G145" s="164" t="s">
        <v>199</v>
      </c>
      <c r="H145" s="167">
        <v>15492000000</v>
      </c>
      <c r="I145" s="167">
        <v>143743911.592</v>
      </c>
      <c r="J145" s="167">
        <v>0</v>
      </c>
      <c r="K145" s="167">
        <v>161425445.569</v>
      </c>
      <c r="L145" s="168">
        <v>9788958920.442</v>
      </c>
      <c r="M145" s="167">
        <v>0</v>
      </c>
      <c r="N145" s="167">
        <v>13146486563.152</v>
      </c>
      <c r="O145" s="167">
        <v>15492000000</v>
      </c>
      <c r="P145" s="164" t="s">
        <v>1023</v>
      </c>
      <c r="Q145" s="7" t="s">
        <v>1024</v>
      </c>
      <c r="R145" s="7" t="s">
        <v>124</v>
      </c>
      <c r="S145" s="7" t="s">
        <v>299</v>
      </c>
      <c r="T145" s="7" t="s">
        <v>137</v>
      </c>
    </row>
    <row r="146" spans="1:20" s="6" customFormat="1" ht="12">
      <c r="A146" s="164" t="s">
        <v>642</v>
      </c>
      <c r="B146" s="164" t="s">
        <v>120</v>
      </c>
      <c r="C146" s="165">
        <v>693</v>
      </c>
      <c r="D146" s="164" t="s">
        <v>649</v>
      </c>
      <c r="E146" s="166" t="s">
        <v>650</v>
      </c>
      <c r="F146" s="166" t="s">
        <v>651</v>
      </c>
      <c r="G146" s="164" t="s">
        <v>641</v>
      </c>
      <c r="H146" s="167">
        <v>10000000</v>
      </c>
      <c r="I146" s="167">
        <v>37735849.057</v>
      </c>
      <c r="J146" s="167">
        <v>25696306.7</v>
      </c>
      <c r="K146" s="167">
        <v>8879926.591</v>
      </c>
      <c r="L146" s="168">
        <v>2569810937.736</v>
      </c>
      <c r="M146" s="167">
        <v>2037261950.91</v>
      </c>
      <c r="N146" s="167">
        <v>723181126.77</v>
      </c>
      <c r="O146" s="167">
        <v>2549959.72</v>
      </c>
      <c r="P146" s="164" t="s">
        <v>1023</v>
      </c>
      <c r="Q146" s="7" t="s">
        <v>1024</v>
      </c>
      <c r="R146" s="7" t="s">
        <v>124</v>
      </c>
      <c r="S146" s="7" t="s">
        <v>299</v>
      </c>
      <c r="T146" s="7" t="s">
        <v>137</v>
      </c>
    </row>
    <row r="147" spans="1:20" s="6" customFormat="1" ht="24">
      <c r="A147" s="164" t="s">
        <v>658</v>
      </c>
      <c r="B147" s="164" t="s">
        <v>120</v>
      </c>
      <c r="C147" s="165" t="s">
        <v>659</v>
      </c>
      <c r="D147" s="164" t="s">
        <v>660</v>
      </c>
      <c r="E147" s="166" t="s">
        <v>661</v>
      </c>
      <c r="F147" s="166" t="s">
        <v>156</v>
      </c>
      <c r="G147" s="164" t="s">
        <v>655</v>
      </c>
      <c r="H147" s="167">
        <v>93750000</v>
      </c>
      <c r="I147" s="167">
        <v>11781274.654</v>
      </c>
      <c r="J147" s="167">
        <v>0</v>
      </c>
      <c r="K147" s="167">
        <v>11779861.391</v>
      </c>
      <c r="L147" s="168">
        <v>802304684.351</v>
      </c>
      <c r="M147" s="167">
        <v>0</v>
      </c>
      <c r="N147" s="167">
        <v>959351785.872</v>
      </c>
      <c r="O147" s="167">
        <v>44178013.35</v>
      </c>
      <c r="P147" s="164" t="s">
        <v>1023</v>
      </c>
      <c r="Q147" s="7" t="s">
        <v>1024</v>
      </c>
      <c r="R147" s="7" t="s">
        <v>124</v>
      </c>
      <c r="S147" s="7" t="s">
        <v>299</v>
      </c>
      <c r="T147" s="7" t="s">
        <v>137</v>
      </c>
    </row>
    <row r="148" spans="1:20" s="6" customFormat="1" ht="24">
      <c r="A148" s="164" t="s">
        <v>604</v>
      </c>
      <c r="B148" s="164" t="s">
        <v>671</v>
      </c>
      <c r="C148" s="165">
        <v>10464</v>
      </c>
      <c r="D148" s="165" t="s">
        <v>827</v>
      </c>
      <c r="E148" s="166" t="s">
        <v>828</v>
      </c>
      <c r="F148" s="166" t="s">
        <v>829</v>
      </c>
      <c r="G148" s="165" t="s">
        <v>199</v>
      </c>
      <c r="H148" s="167">
        <v>103000000</v>
      </c>
      <c r="I148" s="167">
        <v>955694.739</v>
      </c>
      <c r="J148" s="167" t="s">
        <v>118</v>
      </c>
      <c r="K148" s="167">
        <v>1073252.059</v>
      </c>
      <c r="L148" s="168">
        <v>65082802.014</v>
      </c>
      <c r="M148" s="167" t="s">
        <v>118</v>
      </c>
      <c r="N148" s="167">
        <v>87405636.2</v>
      </c>
      <c r="O148" s="167">
        <v>103000000</v>
      </c>
      <c r="P148" s="164" t="s">
        <v>1023</v>
      </c>
      <c r="Q148" s="7" t="s">
        <v>1024</v>
      </c>
      <c r="R148" s="7" t="s">
        <v>124</v>
      </c>
      <c r="S148" s="7" t="s">
        <v>299</v>
      </c>
      <c r="T148" s="7" t="s">
        <v>137</v>
      </c>
    </row>
    <row r="149" spans="1:20" s="6" customFormat="1" ht="12">
      <c r="A149" s="164" t="s">
        <v>1037</v>
      </c>
      <c r="B149" s="164" t="s">
        <v>671</v>
      </c>
      <c r="C149" s="165">
        <v>10467</v>
      </c>
      <c r="D149" s="165" t="s">
        <v>840</v>
      </c>
      <c r="E149" s="166" t="s">
        <v>839</v>
      </c>
      <c r="F149" s="166" t="s">
        <v>287</v>
      </c>
      <c r="G149" s="165" t="s">
        <v>199</v>
      </c>
      <c r="H149" s="167">
        <v>4052000000</v>
      </c>
      <c r="I149" s="167">
        <v>30816005.71</v>
      </c>
      <c r="J149" s="167">
        <v>21064534.173</v>
      </c>
      <c r="K149" s="167">
        <v>13160466.822</v>
      </c>
      <c r="L149" s="168">
        <v>2098569676.077</v>
      </c>
      <c r="M149" s="167">
        <v>1703240621.594</v>
      </c>
      <c r="N149" s="167">
        <v>1071788277.442</v>
      </c>
      <c r="O149" s="167">
        <v>1263010000</v>
      </c>
      <c r="P149" s="164" t="s">
        <v>1023</v>
      </c>
      <c r="Q149" s="7" t="s">
        <v>1024</v>
      </c>
      <c r="R149" s="7" t="s">
        <v>124</v>
      </c>
      <c r="S149" s="7" t="s">
        <v>299</v>
      </c>
      <c r="T149" s="7" t="s">
        <v>137</v>
      </c>
    </row>
    <row r="150" spans="1:20" s="6" customFormat="1" ht="24">
      <c r="A150" s="164" t="s">
        <v>670</v>
      </c>
      <c r="B150" s="164" t="s">
        <v>120</v>
      </c>
      <c r="C150" s="165">
        <v>320080001</v>
      </c>
      <c r="D150" s="164" t="s">
        <v>121</v>
      </c>
      <c r="E150" s="166" t="s">
        <v>122</v>
      </c>
      <c r="F150" s="166" t="s">
        <v>123</v>
      </c>
      <c r="G150" s="164" t="s">
        <v>119</v>
      </c>
      <c r="H150" s="167">
        <v>327740000</v>
      </c>
      <c r="I150" s="167">
        <v>327740000</v>
      </c>
      <c r="J150" s="167">
        <v>0</v>
      </c>
      <c r="K150" s="167">
        <v>327740000</v>
      </c>
      <c r="L150" s="168">
        <v>22319090673.439</v>
      </c>
      <c r="M150" s="167">
        <v>0</v>
      </c>
      <c r="N150" s="167">
        <v>26691142099.737</v>
      </c>
      <c r="O150" s="167">
        <v>327740000</v>
      </c>
      <c r="P150" s="164" t="s">
        <v>1023</v>
      </c>
      <c r="Q150" s="7" t="s">
        <v>1024</v>
      </c>
      <c r="R150" s="7" t="s">
        <v>124</v>
      </c>
      <c r="S150" s="7" t="s">
        <v>299</v>
      </c>
      <c r="T150" s="7" t="s">
        <v>137</v>
      </c>
    </row>
    <row r="151" spans="1:20" s="6" customFormat="1" ht="24">
      <c r="A151" s="164" t="s">
        <v>669</v>
      </c>
      <c r="B151" s="164" t="s">
        <v>671</v>
      </c>
      <c r="C151" s="165">
        <v>10267</v>
      </c>
      <c r="D151" s="165" t="s">
        <v>870</v>
      </c>
      <c r="E151" s="166" t="s">
        <v>871</v>
      </c>
      <c r="F151" s="166" t="s">
        <v>811</v>
      </c>
      <c r="G151" s="165" t="s">
        <v>194</v>
      </c>
      <c r="H151" s="167">
        <v>13600000</v>
      </c>
      <c r="I151" s="167" t="s">
        <v>118</v>
      </c>
      <c r="J151" s="167">
        <v>19152879.95</v>
      </c>
      <c r="K151" s="167" t="s">
        <v>118</v>
      </c>
      <c r="L151" s="168" t="s">
        <v>118</v>
      </c>
      <c r="M151" s="167">
        <v>1541400880</v>
      </c>
      <c r="N151" s="167" t="s">
        <v>118</v>
      </c>
      <c r="O151" s="169"/>
      <c r="P151" s="164" t="s">
        <v>1020</v>
      </c>
      <c r="Q151" s="7" t="s">
        <v>273</v>
      </c>
      <c r="R151" s="7" t="s">
        <v>273</v>
      </c>
      <c r="S151" s="7" t="s">
        <v>1064</v>
      </c>
      <c r="T151" s="7" t="s">
        <v>137</v>
      </c>
    </row>
    <row r="152" spans="1:20" s="6" customFormat="1" ht="12">
      <c r="A152" s="164" t="s">
        <v>422</v>
      </c>
      <c r="B152" s="164" t="s">
        <v>120</v>
      </c>
      <c r="C152" s="165" t="s">
        <v>435</v>
      </c>
      <c r="D152" s="164" t="s">
        <v>436</v>
      </c>
      <c r="E152" s="166" t="s">
        <v>408</v>
      </c>
      <c r="F152" s="166" t="s">
        <v>135</v>
      </c>
      <c r="G152" s="164" t="s">
        <v>177</v>
      </c>
      <c r="H152" s="167">
        <v>6900000</v>
      </c>
      <c r="I152" s="167">
        <v>494902.523</v>
      </c>
      <c r="J152" s="167">
        <v>429700</v>
      </c>
      <c r="K152" s="167">
        <v>31488.398</v>
      </c>
      <c r="L152" s="168">
        <v>33702856.77</v>
      </c>
      <c r="M152" s="167">
        <v>34556302.12</v>
      </c>
      <c r="N152" s="167">
        <v>2564414.819</v>
      </c>
      <c r="O152" s="167">
        <v>20285.91</v>
      </c>
      <c r="P152" s="164" t="s">
        <v>1022</v>
      </c>
      <c r="Q152" s="7" t="s">
        <v>131</v>
      </c>
      <c r="R152" s="7" t="s">
        <v>131</v>
      </c>
      <c r="S152" s="7" t="s">
        <v>1064</v>
      </c>
      <c r="T152" s="7" t="s">
        <v>182</v>
      </c>
    </row>
    <row r="153" spans="1:20" s="6" customFormat="1" ht="24">
      <c r="A153" s="164" t="s">
        <v>180</v>
      </c>
      <c r="B153" s="164" t="s">
        <v>120</v>
      </c>
      <c r="C153" s="165" t="s">
        <v>183</v>
      </c>
      <c r="D153" s="164" t="s">
        <v>184</v>
      </c>
      <c r="E153" s="166" t="s">
        <v>185</v>
      </c>
      <c r="F153" s="166" t="s">
        <v>186</v>
      </c>
      <c r="G153" s="164" t="s">
        <v>177</v>
      </c>
      <c r="H153" s="167">
        <v>17414868.05</v>
      </c>
      <c r="I153" s="167">
        <v>163488.48</v>
      </c>
      <c r="J153" s="167">
        <v>163488.48</v>
      </c>
      <c r="K153" s="167" t="s">
        <v>118</v>
      </c>
      <c r="L153" s="168">
        <v>11133563.829</v>
      </c>
      <c r="M153" s="167">
        <v>11122119.27</v>
      </c>
      <c r="N153" s="167" t="s">
        <v>118</v>
      </c>
      <c r="O153" s="169"/>
      <c r="P153" s="164" t="s">
        <v>1023</v>
      </c>
      <c r="Q153" s="7" t="s">
        <v>1024</v>
      </c>
      <c r="R153" s="7" t="s">
        <v>187</v>
      </c>
      <c r="S153" s="7" t="s">
        <v>1064</v>
      </c>
      <c r="T153" s="7" t="s">
        <v>182</v>
      </c>
    </row>
    <row r="154" spans="1:20" s="6" customFormat="1" ht="24">
      <c r="A154" s="164" t="s">
        <v>180</v>
      </c>
      <c r="B154" s="164" t="s">
        <v>120</v>
      </c>
      <c r="C154" s="165" t="s">
        <v>193</v>
      </c>
      <c r="D154" s="164" t="s">
        <v>195</v>
      </c>
      <c r="E154" s="166" t="s">
        <v>196</v>
      </c>
      <c r="F154" s="166" t="s">
        <v>156</v>
      </c>
      <c r="G154" s="164" t="s">
        <v>177</v>
      </c>
      <c r="H154" s="167">
        <v>3037751.55</v>
      </c>
      <c r="I154" s="167">
        <v>600280.065</v>
      </c>
      <c r="J154" s="167">
        <v>598125.21</v>
      </c>
      <c r="K154" s="167" t="s">
        <v>118</v>
      </c>
      <c r="L154" s="168">
        <v>40879066.334</v>
      </c>
      <c r="M154" s="167">
        <v>44326438.43</v>
      </c>
      <c r="N154" s="167" t="s">
        <v>118</v>
      </c>
      <c r="O154" s="169"/>
      <c r="P154" s="164" t="s">
        <v>1023</v>
      </c>
      <c r="Q154" s="7" t="s">
        <v>1024</v>
      </c>
      <c r="R154" s="7" t="s">
        <v>197</v>
      </c>
      <c r="S154" s="7" t="s">
        <v>1064</v>
      </c>
      <c r="T154" s="7" t="s">
        <v>182</v>
      </c>
    </row>
    <row r="155" spans="1:20" s="6" customFormat="1" ht="24">
      <c r="A155" s="164" t="s">
        <v>180</v>
      </c>
      <c r="B155" s="164" t="s">
        <v>120</v>
      </c>
      <c r="C155" s="165" t="s">
        <v>269</v>
      </c>
      <c r="D155" s="164" t="s">
        <v>270</v>
      </c>
      <c r="E155" s="166" t="s">
        <v>264</v>
      </c>
      <c r="F155" s="166" t="s">
        <v>265</v>
      </c>
      <c r="G155" s="164" t="s">
        <v>177</v>
      </c>
      <c r="H155" s="167">
        <v>1260798.83</v>
      </c>
      <c r="I155" s="167">
        <v>2526670.553</v>
      </c>
      <c r="J155" s="167">
        <v>1174501.27</v>
      </c>
      <c r="K155" s="167">
        <v>1260997.495</v>
      </c>
      <c r="L155" s="168">
        <v>172066239.018</v>
      </c>
      <c r="M155" s="167">
        <v>87118981.68</v>
      </c>
      <c r="N155" s="167">
        <v>102695622.549</v>
      </c>
      <c r="O155" s="167">
        <v>812377.99</v>
      </c>
      <c r="P155" s="164" t="s">
        <v>1023</v>
      </c>
      <c r="Q155" s="7" t="s">
        <v>1024</v>
      </c>
      <c r="R155" s="7" t="s">
        <v>216</v>
      </c>
      <c r="S155" s="7" t="s">
        <v>1064</v>
      </c>
      <c r="T155" s="7" t="s">
        <v>182</v>
      </c>
    </row>
    <row r="156" spans="1:20" s="6" customFormat="1" ht="24">
      <c r="A156" s="164" t="s">
        <v>160</v>
      </c>
      <c r="B156" s="164" t="s">
        <v>671</v>
      </c>
      <c r="C156" s="165">
        <v>10219</v>
      </c>
      <c r="D156" s="165" t="s">
        <v>733</v>
      </c>
      <c r="E156" s="166" t="s">
        <v>734</v>
      </c>
      <c r="F156" s="166" t="s">
        <v>333</v>
      </c>
      <c r="G156" s="165" t="s">
        <v>147</v>
      </c>
      <c r="H156" s="167">
        <v>6256459.41</v>
      </c>
      <c r="I156" s="167">
        <v>8883045.57</v>
      </c>
      <c r="J156" s="167">
        <v>286718.826</v>
      </c>
      <c r="K156" s="167">
        <v>7701123.581</v>
      </c>
      <c r="L156" s="168">
        <v>604935313.149</v>
      </c>
      <c r="M156" s="167">
        <v>22336606.593</v>
      </c>
      <c r="N156" s="167">
        <v>627179422.163</v>
      </c>
      <c r="O156" s="167">
        <v>5452894.99</v>
      </c>
      <c r="P156" s="164" t="s">
        <v>1023</v>
      </c>
      <c r="Q156" s="7" t="s">
        <v>1024</v>
      </c>
      <c r="R156" s="7" t="s">
        <v>164</v>
      </c>
      <c r="S156" s="7" t="s">
        <v>1064</v>
      </c>
      <c r="T156" s="7" t="s">
        <v>137</v>
      </c>
    </row>
    <row r="157" spans="1:20" s="6" customFormat="1" ht="24">
      <c r="A157" s="164" t="s">
        <v>160</v>
      </c>
      <c r="B157" s="164" t="s">
        <v>671</v>
      </c>
      <c r="C157" s="165">
        <v>10220</v>
      </c>
      <c r="D157" s="165" t="s">
        <v>735</v>
      </c>
      <c r="E157" s="166" t="s">
        <v>736</v>
      </c>
      <c r="F157" s="166" t="s">
        <v>333</v>
      </c>
      <c r="G157" s="165" t="s">
        <v>147</v>
      </c>
      <c r="H157" s="167">
        <v>6102412.3</v>
      </c>
      <c r="I157" s="167">
        <v>6496025.89</v>
      </c>
      <c r="J157" s="167">
        <v>67859.523</v>
      </c>
      <c r="K157" s="167">
        <v>5771462.575</v>
      </c>
      <c r="L157" s="168">
        <v>442379297.184</v>
      </c>
      <c r="M157" s="167">
        <v>5377865.687</v>
      </c>
      <c r="N157" s="167">
        <v>470027850.45</v>
      </c>
      <c r="O157" s="167">
        <v>4086569.84</v>
      </c>
      <c r="P157" s="164" t="s">
        <v>1023</v>
      </c>
      <c r="Q157" s="7" t="s">
        <v>1024</v>
      </c>
      <c r="R157" s="7" t="s">
        <v>164</v>
      </c>
      <c r="S157" s="7" t="s">
        <v>1064</v>
      </c>
      <c r="T157" s="7" t="s">
        <v>137</v>
      </c>
    </row>
    <row r="158" spans="1:20" s="6" customFormat="1" ht="24">
      <c r="A158" s="164" t="s">
        <v>160</v>
      </c>
      <c r="B158" s="164" t="s">
        <v>671</v>
      </c>
      <c r="C158" s="165" t="s">
        <v>749</v>
      </c>
      <c r="D158" s="165" t="s">
        <v>750</v>
      </c>
      <c r="E158" s="166" t="s">
        <v>260</v>
      </c>
      <c r="F158" s="166" t="s">
        <v>1171</v>
      </c>
      <c r="G158" s="165" t="s">
        <v>147</v>
      </c>
      <c r="H158" s="167">
        <v>4600000</v>
      </c>
      <c r="I158" s="167">
        <v>5651400.217</v>
      </c>
      <c r="J158" s="167" t="s">
        <v>118</v>
      </c>
      <c r="K158" s="167">
        <v>5079211.246</v>
      </c>
      <c r="L158" s="168">
        <v>384860297.428</v>
      </c>
      <c r="M158" s="167" t="s">
        <v>118</v>
      </c>
      <c r="N158" s="167">
        <v>413650909.65</v>
      </c>
      <c r="O158" s="167">
        <v>3596411</v>
      </c>
      <c r="P158" s="164" t="s">
        <v>1023</v>
      </c>
      <c r="Q158" s="7" t="s">
        <v>1024</v>
      </c>
      <c r="R158" s="7" t="s">
        <v>216</v>
      </c>
      <c r="S158" s="7" t="s">
        <v>1064</v>
      </c>
      <c r="T158" s="7" t="s">
        <v>137</v>
      </c>
    </row>
    <row r="159" spans="1:20" s="6" customFormat="1" ht="24">
      <c r="A159" s="164" t="s">
        <v>422</v>
      </c>
      <c r="B159" s="164" t="s">
        <v>671</v>
      </c>
      <c r="C159" s="165" t="s">
        <v>812</v>
      </c>
      <c r="D159" s="165" t="s">
        <v>813</v>
      </c>
      <c r="E159" s="166" t="s">
        <v>814</v>
      </c>
      <c r="F159" s="166" t="s">
        <v>815</v>
      </c>
      <c r="G159" s="165" t="s">
        <v>119</v>
      </c>
      <c r="H159" s="167">
        <v>440000</v>
      </c>
      <c r="I159" s="167">
        <v>359342.42</v>
      </c>
      <c r="J159" s="167">
        <v>40366.53</v>
      </c>
      <c r="K159" s="167">
        <v>318975.89</v>
      </c>
      <c r="L159" s="168">
        <v>24471215.155</v>
      </c>
      <c r="M159" s="167">
        <v>3138118.328</v>
      </c>
      <c r="N159" s="167">
        <v>25977393.075</v>
      </c>
      <c r="O159" s="167">
        <v>318975.89</v>
      </c>
      <c r="P159" s="164" t="s">
        <v>1023</v>
      </c>
      <c r="Q159" s="7" t="s">
        <v>1024</v>
      </c>
      <c r="R159" s="7" t="s">
        <v>206</v>
      </c>
      <c r="S159" s="7" t="s">
        <v>1064</v>
      </c>
      <c r="T159" s="7" t="s">
        <v>182</v>
      </c>
    </row>
    <row r="160" spans="1:20" s="6" customFormat="1" ht="24">
      <c r="A160" s="164" t="s">
        <v>903</v>
      </c>
      <c r="B160" s="164" t="s">
        <v>671</v>
      </c>
      <c r="C160" s="165">
        <v>11010</v>
      </c>
      <c r="D160" s="165" t="s">
        <v>904</v>
      </c>
      <c r="E160" s="166" t="s">
        <v>905</v>
      </c>
      <c r="F160" s="166" t="s">
        <v>156</v>
      </c>
      <c r="G160" s="165" t="s">
        <v>119</v>
      </c>
      <c r="H160" s="167">
        <v>1865189</v>
      </c>
      <c r="I160" s="167">
        <v>22955</v>
      </c>
      <c r="J160" s="167">
        <v>22955</v>
      </c>
      <c r="K160" s="167" t="s">
        <v>118</v>
      </c>
      <c r="L160" s="168">
        <v>1563235.267</v>
      </c>
      <c r="M160" s="167">
        <v>1819183.25</v>
      </c>
      <c r="N160" s="167" t="s">
        <v>118</v>
      </c>
      <c r="O160" s="169"/>
      <c r="P160" s="164" t="s">
        <v>1023</v>
      </c>
      <c r="Q160" s="7" t="s">
        <v>1024</v>
      </c>
      <c r="R160" s="7" t="s">
        <v>187</v>
      </c>
      <c r="S160" s="7" t="s">
        <v>1064</v>
      </c>
      <c r="T160" s="7" t="s">
        <v>182</v>
      </c>
    </row>
    <row r="161" spans="1:20" s="6" customFormat="1" ht="24">
      <c r="A161" s="164" t="s">
        <v>903</v>
      </c>
      <c r="B161" s="164" t="s">
        <v>671</v>
      </c>
      <c r="C161" s="165">
        <v>11151</v>
      </c>
      <c r="D161" s="165" t="s">
        <v>913</v>
      </c>
      <c r="E161" s="166" t="s">
        <v>914</v>
      </c>
      <c r="F161" s="166" t="s">
        <v>156</v>
      </c>
      <c r="G161" s="165" t="s">
        <v>119</v>
      </c>
      <c r="H161" s="167">
        <v>6033471</v>
      </c>
      <c r="I161" s="167">
        <v>43000</v>
      </c>
      <c r="J161" s="167">
        <v>43000</v>
      </c>
      <c r="K161" s="167" t="s">
        <v>118</v>
      </c>
      <c r="L161" s="168">
        <v>2928299.564</v>
      </c>
      <c r="M161" s="167">
        <v>3407749.063</v>
      </c>
      <c r="N161" s="167" t="s">
        <v>118</v>
      </c>
      <c r="O161" s="169"/>
      <c r="P161" s="164" t="s">
        <v>1023</v>
      </c>
      <c r="Q161" s="7" t="s">
        <v>1024</v>
      </c>
      <c r="R161" s="7" t="s">
        <v>187</v>
      </c>
      <c r="S161" s="7" t="s">
        <v>1064</v>
      </c>
      <c r="T161" s="7" t="s">
        <v>182</v>
      </c>
    </row>
    <row r="162" spans="1:20" s="6" customFormat="1" ht="24">
      <c r="A162" s="164" t="s">
        <v>180</v>
      </c>
      <c r="B162" s="164" t="s">
        <v>120</v>
      </c>
      <c r="C162" s="165" t="s">
        <v>188</v>
      </c>
      <c r="D162" s="164" t="s">
        <v>189</v>
      </c>
      <c r="E162" s="166" t="s">
        <v>190</v>
      </c>
      <c r="F162" s="166" t="s">
        <v>156</v>
      </c>
      <c r="G162" s="164" t="s">
        <v>177</v>
      </c>
      <c r="H162" s="167">
        <v>40065000</v>
      </c>
      <c r="I162" s="167">
        <v>26280312.746</v>
      </c>
      <c r="J162" s="167">
        <v>8662972.12</v>
      </c>
      <c r="K162" s="167">
        <v>16529949.486</v>
      </c>
      <c r="L162" s="168">
        <v>1789689031.24</v>
      </c>
      <c r="M162" s="167">
        <v>666297736.86</v>
      </c>
      <c r="N162" s="167">
        <v>1346198909.633</v>
      </c>
      <c r="O162" s="167">
        <v>10649162.42</v>
      </c>
      <c r="P162" s="164" t="s">
        <v>1023</v>
      </c>
      <c r="Q162" s="7" t="s">
        <v>1024</v>
      </c>
      <c r="R162" s="7" t="s">
        <v>191</v>
      </c>
      <c r="S162" s="7" t="s">
        <v>1064</v>
      </c>
      <c r="T162" s="7" t="s">
        <v>182</v>
      </c>
    </row>
    <row r="163" spans="1:20" s="6" customFormat="1" ht="12">
      <c r="A163" s="164" t="s">
        <v>422</v>
      </c>
      <c r="B163" s="164" t="s">
        <v>120</v>
      </c>
      <c r="C163" s="165" t="s">
        <v>418</v>
      </c>
      <c r="D163" s="164" t="s">
        <v>419</v>
      </c>
      <c r="E163" s="166" t="s">
        <v>420</v>
      </c>
      <c r="F163" s="166" t="s">
        <v>421</v>
      </c>
      <c r="G163" s="164" t="s">
        <v>177</v>
      </c>
      <c r="H163" s="167">
        <v>19934083.09</v>
      </c>
      <c r="I163" s="167">
        <v>9750200.357</v>
      </c>
      <c r="J163" s="167">
        <v>0</v>
      </c>
      <c r="K163" s="167">
        <v>9307042.163</v>
      </c>
      <c r="L163" s="168">
        <v>663988545.327</v>
      </c>
      <c r="M163" s="167">
        <v>0</v>
      </c>
      <c r="N163" s="167">
        <v>757965414.381</v>
      </c>
      <c r="O163" s="167">
        <v>5995916.91</v>
      </c>
      <c r="P163" s="164" t="s">
        <v>1023</v>
      </c>
      <c r="Q163" s="7" t="s">
        <v>1024</v>
      </c>
      <c r="R163" s="7" t="s">
        <v>164</v>
      </c>
      <c r="S163" s="7" t="s">
        <v>1064</v>
      </c>
      <c r="T163" s="7" t="s">
        <v>182</v>
      </c>
    </row>
    <row r="164" spans="1:20" s="6" customFormat="1" ht="24">
      <c r="A164" s="164" t="s">
        <v>422</v>
      </c>
      <c r="B164" s="164" t="s">
        <v>120</v>
      </c>
      <c r="C164" s="165" t="s">
        <v>423</v>
      </c>
      <c r="D164" s="164" t="s">
        <v>424</v>
      </c>
      <c r="E164" s="166" t="s">
        <v>425</v>
      </c>
      <c r="F164" s="166" t="s">
        <v>426</v>
      </c>
      <c r="G164" s="164" t="s">
        <v>177</v>
      </c>
      <c r="H164" s="167">
        <v>61629223.92</v>
      </c>
      <c r="I164" s="167">
        <v>35722796.597</v>
      </c>
      <c r="J164" s="167">
        <v>0</v>
      </c>
      <c r="K164" s="167">
        <v>34099153.038</v>
      </c>
      <c r="L164" s="168">
        <v>2432722085.639</v>
      </c>
      <c r="M164" s="167">
        <v>0</v>
      </c>
      <c r="N164" s="167">
        <v>2777034659.245</v>
      </c>
      <c r="O164" s="167">
        <v>21967848.08</v>
      </c>
      <c r="P164" s="164" t="s">
        <v>1023</v>
      </c>
      <c r="Q164" s="7" t="s">
        <v>1024</v>
      </c>
      <c r="R164" s="7" t="s">
        <v>216</v>
      </c>
      <c r="S164" s="7" t="s">
        <v>1064</v>
      </c>
      <c r="T164" s="7" t="s">
        <v>182</v>
      </c>
    </row>
    <row r="165" spans="1:20" s="6" customFormat="1" ht="24">
      <c r="A165" s="164" t="s">
        <v>422</v>
      </c>
      <c r="B165" s="164" t="s">
        <v>120</v>
      </c>
      <c r="C165" s="165" t="s">
        <v>470</v>
      </c>
      <c r="D165" s="164" t="s">
        <v>471</v>
      </c>
      <c r="E165" s="166" t="s">
        <v>472</v>
      </c>
      <c r="F165" s="166" t="s">
        <v>123</v>
      </c>
      <c r="G165" s="164" t="s">
        <v>177</v>
      </c>
      <c r="H165" s="167">
        <v>25300000</v>
      </c>
      <c r="I165" s="167">
        <v>8556850.765</v>
      </c>
      <c r="J165" s="167">
        <v>6674066.01</v>
      </c>
      <c r="K165" s="167">
        <v>1457086.832</v>
      </c>
      <c r="L165" s="168">
        <v>582721450.26</v>
      </c>
      <c r="M165" s="167">
        <v>512607515.74</v>
      </c>
      <c r="N165" s="167">
        <v>118665136.023</v>
      </c>
      <c r="O165" s="167">
        <v>938705.49</v>
      </c>
      <c r="P165" s="164" t="s">
        <v>1023</v>
      </c>
      <c r="Q165" s="7" t="s">
        <v>1024</v>
      </c>
      <c r="R165" s="7" t="s">
        <v>347</v>
      </c>
      <c r="S165" s="7" t="s">
        <v>1064</v>
      </c>
      <c r="T165" s="7" t="s">
        <v>182</v>
      </c>
    </row>
    <row r="166" spans="1:20" s="6" customFormat="1" ht="24">
      <c r="A166" s="164" t="s">
        <v>555</v>
      </c>
      <c r="B166" s="164" t="s">
        <v>120</v>
      </c>
      <c r="C166" s="165">
        <v>16719960001</v>
      </c>
      <c r="D166" s="164" t="s">
        <v>556</v>
      </c>
      <c r="E166" s="166" t="s">
        <v>557</v>
      </c>
      <c r="F166" s="166" t="s">
        <v>156</v>
      </c>
      <c r="G166" s="164" t="s">
        <v>177</v>
      </c>
      <c r="H166" s="167">
        <v>11350000</v>
      </c>
      <c r="I166" s="167">
        <v>1996685.91</v>
      </c>
      <c r="J166" s="167">
        <v>0</v>
      </c>
      <c r="K166" s="167">
        <v>1905934.163</v>
      </c>
      <c r="L166" s="168">
        <v>135974290.232</v>
      </c>
      <c r="M166" s="167">
        <v>0</v>
      </c>
      <c r="N166" s="167">
        <v>155219257.872</v>
      </c>
      <c r="O166" s="167">
        <v>1227868.39</v>
      </c>
      <c r="P166" s="164" t="s">
        <v>1023</v>
      </c>
      <c r="Q166" s="7" t="s">
        <v>1024</v>
      </c>
      <c r="R166" s="7" t="s">
        <v>187</v>
      </c>
      <c r="S166" s="7" t="s">
        <v>1064</v>
      </c>
      <c r="T166" s="7" t="s">
        <v>182</v>
      </c>
    </row>
    <row r="167" spans="1:20" s="6" customFormat="1" ht="12">
      <c r="A167" s="164" t="s">
        <v>555</v>
      </c>
      <c r="B167" s="164" t="s">
        <v>120</v>
      </c>
      <c r="C167" s="165" t="s">
        <v>568</v>
      </c>
      <c r="D167" s="164" t="s">
        <v>569</v>
      </c>
      <c r="E167" s="166" t="s">
        <v>570</v>
      </c>
      <c r="F167" s="166" t="s">
        <v>123</v>
      </c>
      <c r="G167" s="164" t="s">
        <v>177</v>
      </c>
      <c r="H167" s="167">
        <v>11150000</v>
      </c>
      <c r="I167" s="167">
        <v>10160321.631</v>
      </c>
      <c r="J167" s="167">
        <v>1158607.81</v>
      </c>
      <c r="K167" s="167">
        <v>8557880.422</v>
      </c>
      <c r="L167" s="168">
        <v>691917799.942</v>
      </c>
      <c r="M167" s="167">
        <v>85304545.04</v>
      </c>
      <c r="N167" s="167">
        <v>696953690.157</v>
      </c>
      <c r="O167" s="167">
        <v>5513281.13</v>
      </c>
      <c r="P167" s="164" t="s">
        <v>1023</v>
      </c>
      <c r="Q167" s="7" t="s">
        <v>1024</v>
      </c>
      <c r="R167" s="7" t="s">
        <v>191</v>
      </c>
      <c r="S167" s="7" t="s">
        <v>1064</v>
      </c>
      <c r="T167" s="7" t="s">
        <v>182</v>
      </c>
    </row>
    <row r="168" spans="1:20" s="6" customFormat="1" ht="24">
      <c r="A168" s="164" t="s">
        <v>711</v>
      </c>
      <c r="B168" s="164" t="s">
        <v>671</v>
      </c>
      <c r="C168" s="165" t="s">
        <v>714</v>
      </c>
      <c r="D168" s="165" t="s">
        <v>715</v>
      </c>
      <c r="E168" s="166" t="s">
        <v>716</v>
      </c>
      <c r="F168" s="166" t="s">
        <v>494</v>
      </c>
      <c r="G168" s="165" t="s">
        <v>147</v>
      </c>
      <c r="H168" s="167">
        <v>18000000</v>
      </c>
      <c r="I168" s="167" t="s">
        <v>118</v>
      </c>
      <c r="J168" s="167" t="s">
        <v>118</v>
      </c>
      <c r="K168" s="167">
        <v>25421399.955</v>
      </c>
      <c r="L168" s="168" t="s">
        <v>118</v>
      </c>
      <c r="M168" s="167" t="s">
        <v>118</v>
      </c>
      <c r="N168" s="167">
        <v>2070318540.818</v>
      </c>
      <c r="O168" s="167">
        <v>18000000</v>
      </c>
      <c r="P168" s="164" t="s">
        <v>1023</v>
      </c>
      <c r="Q168" s="7" t="s">
        <v>1024</v>
      </c>
      <c r="R168" s="7" t="s">
        <v>216</v>
      </c>
      <c r="S168" s="7" t="s">
        <v>1064</v>
      </c>
      <c r="T168" s="7" t="s">
        <v>182</v>
      </c>
    </row>
    <row r="169" spans="1:20" s="6" customFormat="1" ht="24">
      <c r="A169" s="164" t="s">
        <v>669</v>
      </c>
      <c r="B169" s="164" t="s">
        <v>671</v>
      </c>
      <c r="C169" s="165">
        <v>10756</v>
      </c>
      <c r="D169" s="165" t="s">
        <v>872</v>
      </c>
      <c r="E169" s="166" t="s">
        <v>1172</v>
      </c>
      <c r="F169" s="166" t="s">
        <v>811</v>
      </c>
      <c r="G169" s="165" t="s">
        <v>194</v>
      </c>
      <c r="H169" s="167">
        <v>7300000</v>
      </c>
      <c r="I169" s="167">
        <v>4363891.306</v>
      </c>
      <c r="J169" s="167" t="s">
        <v>118</v>
      </c>
      <c r="K169" s="167">
        <v>3646183.625</v>
      </c>
      <c r="L169" s="168">
        <v>297180953.663</v>
      </c>
      <c r="M169" s="167" t="s">
        <v>118</v>
      </c>
      <c r="N169" s="167">
        <v>296945155.48</v>
      </c>
      <c r="O169" s="167">
        <v>2200207.36</v>
      </c>
      <c r="P169" s="164" t="s">
        <v>1023</v>
      </c>
      <c r="Q169" s="7" t="s">
        <v>1024</v>
      </c>
      <c r="R169" s="7" t="s">
        <v>197</v>
      </c>
      <c r="S169" s="7" t="s">
        <v>1064</v>
      </c>
      <c r="T169" s="7" t="s">
        <v>137</v>
      </c>
    </row>
    <row r="170" spans="1:20" s="6" customFormat="1" ht="24">
      <c r="A170" s="164" t="s">
        <v>948</v>
      </c>
      <c r="B170" s="164" t="s">
        <v>671</v>
      </c>
      <c r="C170" s="165" t="s">
        <v>985</v>
      </c>
      <c r="D170" s="165" t="s">
        <v>986</v>
      </c>
      <c r="E170" s="166" t="s">
        <v>987</v>
      </c>
      <c r="F170" s="166" t="s">
        <v>984</v>
      </c>
      <c r="G170" s="165" t="s">
        <v>119</v>
      </c>
      <c r="H170" s="167">
        <v>20022000</v>
      </c>
      <c r="I170" s="167" t="s">
        <v>118</v>
      </c>
      <c r="J170" s="167">
        <v>20022000</v>
      </c>
      <c r="K170" s="167" t="s">
        <v>118</v>
      </c>
      <c r="L170" s="168" t="s">
        <v>118</v>
      </c>
      <c r="M170" s="167">
        <v>1583440229.996</v>
      </c>
      <c r="N170" s="167" t="s">
        <v>118</v>
      </c>
      <c r="O170" s="169"/>
      <c r="P170" s="164" t="s">
        <v>1023</v>
      </c>
      <c r="Q170" s="7" t="s">
        <v>1024</v>
      </c>
      <c r="R170" s="7" t="s">
        <v>187</v>
      </c>
      <c r="S170" s="7" t="s">
        <v>988</v>
      </c>
      <c r="T170" s="7" t="s">
        <v>137</v>
      </c>
    </row>
    <row r="171" spans="1:20" s="6" customFormat="1" ht="24">
      <c r="A171" s="164" t="s">
        <v>604</v>
      </c>
      <c r="B171" s="164" t="s">
        <v>120</v>
      </c>
      <c r="C171" s="165" t="s">
        <v>621</v>
      </c>
      <c r="D171" s="164" t="s">
        <v>622</v>
      </c>
      <c r="E171" s="166" t="s">
        <v>602</v>
      </c>
      <c r="F171" s="166" t="s">
        <v>623</v>
      </c>
      <c r="G171" s="164" t="s">
        <v>199</v>
      </c>
      <c r="H171" s="167">
        <v>11943000000</v>
      </c>
      <c r="I171" s="167">
        <v>110814196.756</v>
      </c>
      <c r="J171" s="167">
        <v>0</v>
      </c>
      <c r="K171" s="167">
        <v>124445139.197</v>
      </c>
      <c r="L171" s="168">
        <v>7546445674.338</v>
      </c>
      <c r="M171" s="167">
        <v>0</v>
      </c>
      <c r="N171" s="167">
        <v>10134810807.108</v>
      </c>
      <c r="O171" s="167">
        <v>11943000000</v>
      </c>
      <c r="P171" s="164" t="s">
        <v>1023</v>
      </c>
      <c r="Q171" s="7" t="s">
        <v>1024</v>
      </c>
      <c r="R171" s="7" t="s">
        <v>140</v>
      </c>
      <c r="S171" s="7" t="s">
        <v>624</v>
      </c>
      <c r="T171" s="7" t="s">
        <v>137</v>
      </c>
    </row>
    <row r="172" spans="1:20" s="6" customFormat="1" ht="24">
      <c r="A172" s="164" t="s">
        <v>670</v>
      </c>
      <c r="B172" s="164" t="s">
        <v>120</v>
      </c>
      <c r="C172" s="165">
        <v>2368</v>
      </c>
      <c r="D172" s="164" t="s">
        <v>139</v>
      </c>
      <c r="E172" s="166" t="s">
        <v>125</v>
      </c>
      <c r="F172" s="166" t="s">
        <v>126</v>
      </c>
      <c r="G172" s="164" t="s">
        <v>138</v>
      </c>
      <c r="H172" s="167">
        <v>1700000000</v>
      </c>
      <c r="I172" s="167">
        <v>115902571.806</v>
      </c>
      <c r="J172" s="167">
        <v>27981149.67</v>
      </c>
      <c r="K172" s="167">
        <v>88472647.482</v>
      </c>
      <c r="L172" s="168">
        <v>7892963963.6</v>
      </c>
      <c r="M172" s="167">
        <v>2178542233.07</v>
      </c>
      <c r="N172" s="167">
        <v>7205211466.087</v>
      </c>
      <c r="O172" s="167">
        <v>604268200</v>
      </c>
      <c r="P172" s="164" t="s">
        <v>1023</v>
      </c>
      <c r="Q172" s="7" t="s">
        <v>1024</v>
      </c>
      <c r="R172" s="7" t="s">
        <v>140</v>
      </c>
      <c r="S172" s="7" t="s">
        <v>141</v>
      </c>
      <c r="T172" s="7" t="s">
        <v>137</v>
      </c>
    </row>
    <row r="173" spans="1:20" s="6" customFormat="1" ht="24">
      <c r="A173" s="164" t="s">
        <v>670</v>
      </c>
      <c r="B173" s="164" t="s">
        <v>120</v>
      </c>
      <c r="C173" s="165">
        <v>2369</v>
      </c>
      <c r="D173" s="164" t="s">
        <v>142</v>
      </c>
      <c r="E173" s="166" t="s">
        <v>125</v>
      </c>
      <c r="F173" s="166" t="s">
        <v>126</v>
      </c>
      <c r="G173" s="164" t="s">
        <v>119</v>
      </c>
      <c r="H173" s="167">
        <v>150000000</v>
      </c>
      <c r="I173" s="167">
        <v>45610000</v>
      </c>
      <c r="J173" s="167">
        <v>21000000</v>
      </c>
      <c r="K173" s="167">
        <v>24610000</v>
      </c>
      <c r="L173" s="168">
        <v>3106040537.058</v>
      </c>
      <c r="M173" s="167">
        <v>1677112270.79</v>
      </c>
      <c r="N173" s="167">
        <v>2004238137.165</v>
      </c>
      <c r="O173" s="167">
        <v>24610000</v>
      </c>
      <c r="P173" s="164" t="s">
        <v>1023</v>
      </c>
      <c r="Q173" s="7" t="s">
        <v>1024</v>
      </c>
      <c r="R173" s="7" t="s">
        <v>140</v>
      </c>
      <c r="S173" s="7" t="s">
        <v>141</v>
      </c>
      <c r="T173" s="7" t="s">
        <v>137</v>
      </c>
    </row>
    <row r="174" spans="1:20" s="6" customFormat="1" ht="24">
      <c r="A174" s="164" t="s">
        <v>903</v>
      </c>
      <c r="B174" s="164" t="s">
        <v>671</v>
      </c>
      <c r="C174" s="165">
        <v>11114</v>
      </c>
      <c r="D174" s="165" t="s">
        <v>908</v>
      </c>
      <c r="E174" s="166" t="s">
        <v>909</v>
      </c>
      <c r="F174" s="166" t="s">
        <v>156</v>
      </c>
      <c r="G174" s="165" t="s">
        <v>119</v>
      </c>
      <c r="H174" s="167">
        <v>51572562</v>
      </c>
      <c r="I174" s="167">
        <v>43809263</v>
      </c>
      <c r="J174" s="167">
        <v>79439</v>
      </c>
      <c r="K174" s="167">
        <v>43729824</v>
      </c>
      <c r="L174" s="168">
        <v>2983410365.636</v>
      </c>
      <c r="M174" s="167">
        <v>6295539.019</v>
      </c>
      <c r="N174" s="167">
        <v>3561356399.525</v>
      </c>
      <c r="O174" s="167">
        <v>43729824</v>
      </c>
      <c r="P174" s="164" t="s">
        <v>1023</v>
      </c>
      <c r="Q174" s="7" t="s">
        <v>1024</v>
      </c>
      <c r="R174" s="7" t="s">
        <v>206</v>
      </c>
      <c r="S174" s="7" t="s">
        <v>910</v>
      </c>
      <c r="T174" s="7" t="s">
        <v>182</v>
      </c>
    </row>
    <row r="175" spans="1:20" s="6" customFormat="1" ht="24">
      <c r="A175" s="164" t="s">
        <v>422</v>
      </c>
      <c r="B175" s="164" t="s">
        <v>671</v>
      </c>
      <c r="C175" s="165" t="s">
        <v>781</v>
      </c>
      <c r="D175" s="165" t="s">
        <v>782</v>
      </c>
      <c r="E175" s="166" t="s">
        <v>783</v>
      </c>
      <c r="F175" s="166" t="s">
        <v>784</v>
      </c>
      <c r="G175" s="165" t="s">
        <v>119</v>
      </c>
      <c r="H175" s="167">
        <v>340000</v>
      </c>
      <c r="I175" s="167">
        <v>197721.53</v>
      </c>
      <c r="J175" s="167" t="s">
        <v>118</v>
      </c>
      <c r="K175" s="167">
        <v>197721.53</v>
      </c>
      <c r="L175" s="168">
        <v>13464834.186</v>
      </c>
      <c r="M175" s="167" t="s">
        <v>118</v>
      </c>
      <c r="N175" s="167">
        <v>16102439.292</v>
      </c>
      <c r="O175" s="167">
        <v>197721.53</v>
      </c>
      <c r="P175" s="164" t="s">
        <v>1023</v>
      </c>
      <c r="Q175" s="7" t="s">
        <v>1024</v>
      </c>
      <c r="R175" s="7" t="s">
        <v>206</v>
      </c>
      <c r="S175" s="7" t="s">
        <v>785</v>
      </c>
      <c r="T175" s="7" t="s">
        <v>182</v>
      </c>
    </row>
    <row r="176" spans="1:20" s="6" customFormat="1" ht="24">
      <c r="A176" s="164" t="s">
        <v>180</v>
      </c>
      <c r="B176" s="164" t="s">
        <v>120</v>
      </c>
      <c r="C176" s="165" t="s">
        <v>366</v>
      </c>
      <c r="D176" s="164" t="s">
        <v>367</v>
      </c>
      <c r="E176" s="166" t="s">
        <v>368</v>
      </c>
      <c r="F176" s="166" t="s">
        <v>326</v>
      </c>
      <c r="G176" s="164" t="s">
        <v>119</v>
      </c>
      <c r="H176" s="167">
        <v>242000000</v>
      </c>
      <c r="I176" s="167" t="s">
        <v>118</v>
      </c>
      <c r="J176" s="167">
        <v>17141.67</v>
      </c>
      <c r="K176" s="167">
        <v>241982858.33</v>
      </c>
      <c r="L176" s="168" t="s">
        <v>118</v>
      </c>
      <c r="M176" s="167">
        <v>1361133.81</v>
      </c>
      <c r="N176" s="167">
        <v>19707081398.018</v>
      </c>
      <c r="O176" s="167">
        <v>241982858.33</v>
      </c>
      <c r="P176" s="164" t="s">
        <v>1023</v>
      </c>
      <c r="Q176" s="7" t="s">
        <v>1024</v>
      </c>
      <c r="R176" s="7" t="s">
        <v>140</v>
      </c>
      <c r="S176" s="7" t="s">
        <v>369</v>
      </c>
      <c r="T176" s="7" t="s">
        <v>182</v>
      </c>
    </row>
    <row r="177" spans="1:20" s="6" customFormat="1" ht="24">
      <c r="A177" s="164" t="s">
        <v>180</v>
      </c>
      <c r="B177" s="164" t="s">
        <v>120</v>
      </c>
      <c r="C177" s="165" t="s">
        <v>370</v>
      </c>
      <c r="D177" s="164" t="s">
        <v>371</v>
      </c>
      <c r="E177" s="166" t="s">
        <v>368</v>
      </c>
      <c r="F177" s="166" t="s">
        <v>372</v>
      </c>
      <c r="G177" s="164" t="s">
        <v>177</v>
      </c>
      <c r="H177" s="167">
        <v>6132000</v>
      </c>
      <c r="I177" s="167" t="s">
        <v>118</v>
      </c>
      <c r="J177" s="167">
        <v>0</v>
      </c>
      <c r="K177" s="167">
        <v>9518274.419</v>
      </c>
      <c r="L177" s="168" t="s">
        <v>118</v>
      </c>
      <c r="M177" s="167">
        <v>0</v>
      </c>
      <c r="N177" s="167">
        <v>775168167.063</v>
      </c>
      <c r="O177" s="167">
        <v>6132000</v>
      </c>
      <c r="P177" s="164" t="s">
        <v>1023</v>
      </c>
      <c r="Q177" s="7" t="s">
        <v>1024</v>
      </c>
      <c r="R177" s="7" t="s">
        <v>140</v>
      </c>
      <c r="S177" s="7" t="s">
        <v>369</v>
      </c>
      <c r="T177" s="7" t="s">
        <v>182</v>
      </c>
    </row>
    <row r="178" spans="1:20" s="6" customFormat="1" ht="24">
      <c r="A178" s="164" t="s">
        <v>642</v>
      </c>
      <c r="B178" s="164" t="s">
        <v>120</v>
      </c>
      <c r="C178" s="165">
        <v>448</v>
      </c>
      <c r="D178" s="164" t="s">
        <v>643</v>
      </c>
      <c r="E178" s="166" t="s">
        <v>644</v>
      </c>
      <c r="F178" s="166" t="s">
        <v>123</v>
      </c>
      <c r="G178" s="164" t="s">
        <v>641</v>
      </c>
      <c r="H178" s="167">
        <v>5000000</v>
      </c>
      <c r="I178" s="167">
        <v>18634200.475</v>
      </c>
      <c r="J178" s="167">
        <v>9222398.54</v>
      </c>
      <c r="K178" s="167">
        <v>8033248.802</v>
      </c>
      <c r="L178" s="168">
        <v>1268988863.242</v>
      </c>
      <c r="M178" s="167">
        <v>733871504.1</v>
      </c>
      <c r="N178" s="167">
        <v>654227696.645</v>
      </c>
      <c r="O178" s="167">
        <v>2306827.726</v>
      </c>
      <c r="P178" s="164" t="s">
        <v>1023</v>
      </c>
      <c r="Q178" s="7" t="s">
        <v>1024</v>
      </c>
      <c r="R178" s="7" t="s">
        <v>140</v>
      </c>
      <c r="S178" s="7" t="s">
        <v>369</v>
      </c>
      <c r="T178" s="7" t="s">
        <v>137</v>
      </c>
    </row>
    <row r="179" spans="1:20" ht="24">
      <c r="A179" s="164" t="s">
        <v>642</v>
      </c>
      <c r="B179" s="164" t="s">
        <v>120</v>
      </c>
      <c r="C179" s="165">
        <v>548</v>
      </c>
      <c r="D179" s="164" t="s">
        <v>647</v>
      </c>
      <c r="E179" s="166" t="s">
        <v>648</v>
      </c>
      <c r="F179" s="166" t="s">
        <v>123</v>
      </c>
      <c r="G179" s="164" t="s">
        <v>641</v>
      </c>
      <c r="H179" s="167">
        <v>9000000</v>
      </c>
      <c r="I179" s="167">
        <v>11644527.317</v>
      </c>
      <c r="J179" s="167">
        <v>2308704.14</v>
      </c>
      <c r="K179" s="167">
        <v>8443225.341</v>
      </c>
      <c r="L179" s="168">
        <v>792992192.094</v>
      </c>
      <c r="M179" s="167">
        <v>183456088.15</v>
      </c>
      <c r="N179" s="167">
        <v>687616181.62</v>
      </c>
      <c r="O179" s="167">
        <v>2424556.589</v>
      </c>
      <c r="P179" s="164" t="s">
        <v>1023</v>
      </c>
      <c r="Q179" s="7" t="s">
        <v>1024</v>
      </c>
      <c r="R179" s="7" t="s">
        <v>140</v>
      </c>
      <c r="S179" s="7" t="s">
        <v>369</v>
      </c>
      <c r="T179" s="7" t="s">
        <v>137</v>
      </c>
    </row>
    <row r="180" spans="1:20" ht="24">
      <c r="A180" s="164" t="s">
        <v>927</v>
      </c>
      <c r="B180" s="164" t="s">
        <v>671</v>
      </c>
      <c r="C180" s="165">
        <v>11800</v>
      </c>
      <c r="D180" s="165" t="s">
        <v>1173</v>
      </c>
      <c r="E180" s="166" t="s">
        <v>1174</v>
      </c>
      <c r="F180" s="166" t="s">
        <v>779</v>
      </c>
      <c r="G180" s="165" t="s">
        <v>119</v>
      </c>
      <c r="H180" s="167">
        <v>2118069</v>
      </c>
      <c r="I180" s="167">
        <v>425090456.251</v>
      </c>
      <c r="J180" s="167" t="s">
        <v>118</v>
      </c>
      <c r="K180" s="167">
        <v>425090456.251</v>
      </c>
      <c r="L180" s="168">
        <v>28948655756.025</v>
      </c>
      <c r="M180" s="167" t="s">
        <v>118</v>
      </c>
      <c r="N180" s="167">
        <v>34619362217.115</v>
      </c>
      <c r="O180" s="167">
        <v>425090456.251</v>
      </c>
      <c r="P180" s="164" t="s">
        <v>1022</v>
      </c>
      <c r="Q180" s="7" t="s">
        <v>1175</v>
      </c>
      <c r="R180" s="7" t="s">
        <v>347</v>
      </c>
      <c r="S180" s="7" t="s">
        <v>552</v>
      </c>
      <c r="T180" s="7" t="s">
        <v>182</v>
      </c>
    </row>
    <row r="181" spans="1:20" ht="12.75">
      <c r="A181" s="164" t="s">
        <v>541</v>
      </c>
      <c r="B181" s="164" t="s">
        <v>120</v>
      </c>
      <c r="C181" s="165" t="s">
        <v>548</v>
      </c>
      <c r="D181" s="164" t="s">
        <v>549</v>
      </c>
      <c r="E181" s="166" t="s">
        <v>550</v>
      </c>
      <c r="F181" s="166" t="s">
        <v>551</v>
      </c>
      <c r="G181" s="164" t="s">
        <v>119</v>
      </c>
      <c r="H181" s="167">
        <v>25000000</v>
      </c>
      <c r="I181" s="167">
        <v>25000000</v>
      </c>
      <c r="J181" s="167">
        <v>25000000</v>
      </c>
      <c r="K181" s="167" t="s">
        <v>118</v>
      </c>
      <c r="L181" s="168">
        <v>1702499746.25</v>
      </c>
      <c r="M181" s="167">
        <v>1992500229.25</v>
      </c>
      <c r="N181" s="167" t="s">
        <v>118</v>
      </c>
      <c r="O181" s="169"/>
      <c r="P181" s="164" t="s">
        <v>1022</v>
      </c>
      <c r="Q181" s="7" t="s">
        <v>39</v>
      </c>
      <c r="R181" s="7" t="s">
        <v>273</v>
      </c>
      <c r="S181" s="7" t="s">
        <v>552</v>
      </c>
      <c r="T181" s="7" t="s">
        <v>182</v>
      </c>
    </row>
    <row r="182" spans="1:20" ht="12.75">
      <c r="A182" s="164" t="s">
        <v>541</v>
      </c>
      <c r="B182" s="164" t="s">
        <v>120</v>
      </c>
      <c r="C182" s="165" t="s">
        <v>553</v>
      </c>
      <c r="D182" s="164" t="s">
        <v>549</v>
      </c>
      <c r="E182" s="166" t="s">
        <v>550</v>
      </c>
      <c r="F182" s="166" t="s">
        <v>554</v>
      </c>
      <c r="G182" s="164" t="s">
        <v>119</v>
      </c>
      <c r="H182" s="167">
        <v>25000000</v>
      </c>
      <c r="I182" s="167">
        <v>25000000</v>
      </c>
      <c r="J182" s="167">
        <v>24947701.47</v>
      </c>
      <c r="K182" s="167">
        <v>52298.53</v>
      </c>
      <c r="L182" s="168">
        <v>1702499746.25</v>
      </c>
      <c r="M182" s="167">
        <v>1985606121</v>
      </c>
      <c r="N182" s="167">
        <v>4259191.725</v>
      </c>
      <c r="O182" s="167">
        <v>52298.53</v>
      </c>
      <c r="P182" s="164" t="s">
        <v>1022</v>
      </c>
      <c r="Q182" s="7" t="s">
        <v>39</v>
      </c>
      <c r="R182" s="7" t="s">
        <v>273</v>
      </c>
      <c r="S182" s="7" t="s">
        <v>552</v>
      </c>
      <c r="T182" s="7" t="s">
        <v>182</v>
      </c>
    </row>
    <row r="183" spans="1:20" ht="24">
      <c r="A183" s="164" t="s">
        <v>422</v>
      </c>
      <c r="B183" s="164" t="s">
        <v>671</v>
      </c>
      <c r="C183" s="165" t="s">
        <v>797</v>
      </c>
      <c r="D183" s="165" t="s">
        <v>798</v>
      </c>
      <c r="E183" s="166" t="s">
        <v>799</v>
      </c>
      <c r="F183" s="166" t="s">
        <v>800</v>
      </c>
      <c r="G183" s="165" t="s">
        <v>119</v>
      </c>
      <c r="H183" s="167">
        <v>750000</v>
      </c>
      <c r="I183" s="167">
        <v>750000</v>
      </c>
      <c r="J183" s="167" t="s">
        <v>118</v>
      </c>
      <c r="K183" s="167">
        <v>750000</v>
      </c>
      <c r="L183" s="168">
        <v>51074992.387</v>
      </c>
      <c r="M183" s="167" t="s">
        <v>118</v>
      </c>
      <c r="N183" s="167">
        <v>61079991.99</v>
      </c>
      <c r="O183" s="167">
        <v>750000</v>
      </c>
      <c r="P183" s="164" t="s">
        <v>1023</v>
      </c>
      <c r="Q183" s="7" t="s">
        <v>1024</v>
      </c>
      <c r="R183" s="7" t="s">
        <v>801</v>
      </c>
      <c r="S183" s="7" t="s">
        <v>552</v>
      </c>
      <c r="T183" s="7" t="s">
        <v>182</v>
      </c>
    </row>
    <row r="184" spans="1:20" ht="24">
      <c r="A184" s="164" t="s">
        <v>180</v>
      </c>
      <c r="B184" s="164" t="s">
        <v>120</v>
      </c>
      <c r="C184" s="165" t="s">
        <v>373</v>
      </c>
      <c r="D184" s="164" t="s">
        <v>374</v>
      </c>
      <c r="E184" s="166" t="s">
        <v>375</v>
      </c>
      <c r="F184" s="166" t="s">
        <v>156</v>
      </c>
      <c r="G184" s="164" t="s">
        <v>119</v>
      </c>
      <c r="H184" s="167">
        <v>300000000</v>
      </c>
      <c r="I184" s="167" t="s">
        <v>118</v>
      </c>
      <c r="J184" s="167">
        <v>300000000</v>
      </c>
      <c r="K184" s="167" t="s">
        <v>118</v>
      </c>
      <c r="L184" s="168" t="s">
        <v>118</v>
      </c>
      <c r="M184" s="167">
        <v>23425494435</v>
      </c>
      <c r="N184" s="167" t="s">
        <v>118</v>
      </c>
      <c r="O184" s="169"/>
      <c r="P184" s="164" t="s">
        <v>1020</v>
      </c>
      <c r="Q184" s="7" t="s">
        <v>273</v>
      </c>
      <c r="R184" s="7" t="s">
        <v>273</v>
      </c>
      <c r="S184" s="7" t="s">
        <v>376</v>
      </c>
      <c r="T184" s="7" t="s">
        <v>182</v>
      </c>
    </row>
    <row r="185" spans="1:20" ht="24">
      <c r="A185" s="164" t="s">
        <v>180</v>
      </c>
      <c r="B185" s="164" t="s">
        <v>120</v>
      </c>
      <c r="C185" s="165" t="s">
        <v>1087</v>
      </c>
      <c r="D185" s="164" t="s">
        <v>1088</v>
      </c>
      <c r="E185" s="166" t="s">
        <v>1089</v>
      </c>
      <c r="F185" s="166" t="s">
        <v>135</v>
      </c>
      <c r="G185" s="164" t="s">
        <v>119</v>
      </c>
      <c r="H185" s="167">
        <v>350000000</v>
      </c>
      <c r="I185" s="167" t="s">
        <v>118</v>
      </c>
      <c r="J185" s="167">
        <v>350000000</v>
      </c>
      <c r="K185" s="167" t="s">
        <v>118</v>
      </c>
      <c r="L185" s="168" t="s">
        <v>118</v>
      </c>
      <c r="M185" s="167">
        <v>28496090000</v>
      </c>
      <c r="N185" s="167" t="s">
        <v>118</v>
      </c>
      <c r="O185" s="169"/>
      <c r="P185" s="164" t="s">
        <v>1020</v>
      </c>
      <c r="Q185" s="7" t="s">
        <v>273</v>
      </c>
      <c r="R185" s="7" t="s">
        <v>273</v>
      </c>
      <c r="S185" s="7" t="s">
        <v>376</v>
      </c>
      <c r="T185" s="7" t="s">
        <v>182</v>
      </c>
    </row>
    <row r="186" spans="1:20" s="6" customFormat="1" ht="24">
      <c r="A186" s="7" t="s">
        <v>180</v>
      </c>
      <c r="B186" s="7" t="s">
        <v>120</v>
      </c>
      <c r="C186" s="8" t="s">
        <v>1090</v>
      </c>
      <c r="D186" s="7" t="s">
        <v>1091</v>
      </c>
      <c r="E186" s="9" t="s">
        <v>1089</v>
      </c>
      <c r="F186" s="9" t="s">
        <v>135</v>
      </c>
      <c r="G186" s="145" t="s">
        <v>177</v>
      </c>
      <c r="H186" s="10">
        <v>64626000</v>
      </c>
      <c r="J186" s="10">
        <f>SUM(H186/0.64423442)</f>
        <v>100314416.60630304</v>
      </c>
      <c r="K186" s="10"/>
      <c r="L186" s="10" t="s">
        <v>118</v>
      </c>
      <c r="M186" s="10">
        <v>8169605017.06</v>
      </c>
      <c r="O186" s="10" t="s">
        <v>118</v>
      </c>
      <c r="P186" s="7" t="s">
        <v>1020</v>
      </c>
      <c r="Q186" s="7" t="s">
        <v>273</v>
      </c>
      <c r="R186" s="7" t="s">
        <v>273</v>
      </c>
      <c r="S186" s="7" t="s">
        <v>376</v>
      </c>
      <c r="T186" s="7" t="s">
        <v>182</v>
      </c>
    </row>
    <row r="187" spans="1:20" s="218" customFormat="1" ht="24">
      <c r="A187" s="213" t="s">
        <v>180</v>
      </c>
      <c r="B187" s="213" t="s">
        <v>120</v>
      </c>
      <c r="C187" s="214" t="s">
        <v>1191</v>
      </c>
      <c r="D187" s="213" t="s">
        <v>1091</v>
      </c>
      <c r="E187" s="215" t="s">
        <v>1089</v>
      </c>
      <c r="F187" s="215" t="s">
        <v>135</v>
      </c>
      <c r="G187" s="216" t="s">
        <v>177</v>
      </c>
      <c r="H187" s="217">
        <v>32500000</v>
      </c>
      <c r="J187" s="10">
        <f>SUM(H187/0.64423442)</f>
        <v>50447475.31496377</v>
      </c>
      <c r="K187" s="10"/>
      <c r="L187" s="217" t="s">
        <v>118</v>
      </c>
      <c r="M187" s="217">
        <v>4108441850.87</v>
      </c>
      <c r="O187" s="217" t="s">
        <v>118</v>
      </c>
      <c r="P187" s="213" t="s">
        <v>1020</v>
      </c>
      <c r="Q187" s="213" t="s">
        <v>1190</v>
      </c>
      <c r="R187" s="213" t="s">
        <v>273</v>
      </c>
      <c r="S187" s="213" t="s">
        <v>376</v>
      </c>
      <c r="T187" s="213" t="s">
        <v>182</v>
      </c>
    </row>
    <row r="188" spans="1:20" ht="24">
      <c r="A188" s="164" t="s">
        <v>160</v>
      </c>
      <c r="B188" s="164" t="s">
        <v>671</v>
      </c>
      <c r="C188" s="165">
        <v>10225</v>
      </c>
      <c r="D188" s="165" t="s">
        <v>751</v>
      </c>
      <c r="E188" s="166" t="s">
        <v>752</v>
      </c>
      <c r="F188" s="166" t="s">
        <v>1176</v>
      </c>
      <c r="G188" s="165" t="s">
        <v>147</v>
      </c>
      <c r="H188" s="167">
        <v>2556459</v>
      </c>
      <c r="I188" s="167">
        <v>586648.025</v>
      </c>
      <c r="J188" s="167">
        <v>84038.318</v>
      </c>
      <c r="K188" s="167">
        <v>449236.755</v>
      </c>
      <c r="L188" s="168">
        <v>39950724.537</v>
      </c>
      <c r="M188" s="167">
        <v>6113691.492</v>
      </c>
      <c r="N188" s="167">
        <v>36585836.525</v>
      </c>
      <c r="O188" s="167">
        <v>318088.76</v>
      </c>
      <c r="P188" s="164" t="s">
        <v>1023</v>
      </c>
      <c r="Q188" s="7" t="s">
        <v>1024</v>
      </c>
      <c r="R188" s="7" t="s">
        <v>206</v>
      </c>
      <c r="S188" s="7" t="s">
        <v>376</v>
      </c>
      <c r="T188" s="7" t="s">
        <v>137</v>
      </c>
    </row>
    <row r="189" spans="1:20" ht="24">
      <c r="A189" s="164" t="s">
        <v>845</v>
      </c>
      <c r="B189" s="164" t="s">
        <v>671</v>
      </c>
      <c r="C189" s="165" t="s">
        <v>847</v>
      </c>
      <c r="D189" s="165" t="s">
        <v>848</v>
      </c>
      <c r="E189" s="166" t="s">
        <v>849</v>
      </c>
      <c r="F189" s="166" t="s">
        <v>850</v>
      </c>
      <c r="G189" s="165" t="s">
        <v>846</v>
      </c>
      <c r="H189" s="167">
        <v>20168925.15</v>
      </c>
      <c r="I189" s="167">
        <v>1436404.521</v>
      </c>
      <c r="J189" s="167">
        <v>1059566.204</v>
      </c>
      <c r="K189" s="167" t="s">
        <v>118</v>
      </c>
      <c r="L189" s="168">
        <v>97819133.296</v>
      </c>
      <c r="M189" s="167">
        <v>84215900.085</v>
      </c>
      <c r="N189" s="167" t="s">
        <v>118</v>
      </c>
      <c r="O189" s="169"/>
      <c r="P189" s="164" t="s">
        <v>1023</v>
      </c>
      <c r="Q189" s="7" t="s">
        <v>1024</v>
      </c>
      <c r="R189" s="7" t="s">
        <v>206</v>
      </c>
      <c r="S189" s="7" t="s">
        <v>376</v>
      </c>
      <c r="T189" s="7" t="s">
        <v>137</v>
      </c>
    </row>
    <row r="190" spans="1:20" ht="24">
      <c r="A190" s="164" t="s">
        <v>160</v>
      </c>
      <c r="B190" s="164" t="s">
        <v>671</v>
      </c>
      <c r="C190" s="165">
        <v>10213</v>
      </c>
      <c r="D190" s="165" t="s">
        <v>727</v>
      </c>
      <c r="E190" s="166" t="s">
        <v>728</v>
      </c>
      <c r="F190" s="166" t="s">
        <v>135</v>
      </c>
      <c r="G190" s="165" t="s">
        <v>147</v>
      </c>
      <c r="H190" s="167">
        <v>4090335.05</v>
      </c>
      <c r="I190" s="167">
        <v>157297.218</v>
      </c>
      <c r="J190" s="167">
        <v>141371.3</v>
      </c>
      <c r="K190" s="167" t="s">
        <v>118</v>
      </c>
      <c r="L190" s="168">
        <v>10711938.935</v>
      </c>
      <c r="M190" s="167">
        <v>11513277.192</v>
      </c>
      <c r="N190" s="167" t="s">
        <v>118</v>
      </c>
      <c r="O190" s="169"/>
      <c r="P190" s="164" t="s">
        <v>1023</v>
      </c>
      <c r="Q190" s="7" t="s">
        <v>1024</v>
      </c>
      <c r="R190" s="7" t="s">
        <v>726</v>
      </c>
      <c r="S190" s="7" t="s">
        <v>729</v>
      </c>
      <c r="T190" s="7" t="s">
        <v>137</v>
      </c>
    </row>
    <row r="191" spans="1:20" ht="24">
      <c r="A191" s="164" t="s">
        <v>948</v>
      </c>
      <c r="B191" s="164" t="s">
        <v>671</v>
      </c>
      <c r="C191" s="165">
        <v>620030001</v>
      </c>
      <c r="D191" s="165" t="s">
        <v>951</v>
      </c>
      <c r="E191" s="166" t="s">
        <v>952</v>
      </c>
      <c r="F191" s="166" t="s">
        <v>953</v>
      </c>
      <c r="G191" s="165" t="s">
        <v>119</v>
      </c>
      <c r="H191" s="167">
        <v>50000000</v>
      </c>
      <c r="I191" s="167">
        <v>50000000</v>
      </c>
      <c r="J191" s="167" t="s">
        <v>118</v>
      </c>
      <c r="K191" s="167">
        <v>50000000</v>
      </c>
      <c r="L191" s="168">
        <v>3404999492.5</v>
      </c>
      <c r="M191" s="167" t="s">
        <v>118</v>
      </c>
      <c r="N191" s="167">
        <v>4071999466</v>
      </c>
      <c r="O191" s="167">
        <v>50000000</v>
      </c>
      <c r="P191" s="164" t="s">
        <v>1023</v>
      </c>
      <c r="Q191" s="7" t="s">
        <v>1024</v>
      </c>
      <c r="R191" s="7" t="s">
        <v>726</v>
      </c>
      <c r="S191" s="7" t="s">
        <v>729</v>
      </c>
      <c r="T191" s="7" t="s">
        <v>137</v>
      </c>
    </row>
    <row r="192" spans="1:20" ht="24">
      <c r="A192" s="164" t="s">
        <v>180</v>
      </c>
      <c r="B192" s="164" t="s">
        <v>120</v>
      </c>
      <c r="C192" s="165" t="s">
        <v>388</v>
      </c>
      <c r="D192" s="164" t="s">
        <v>389</v>
      </c>
      <c r="E192" s="166" t="s">
        <v>381</v>
      </c>
      <c r="F192" s="166" t="s">
        <v>386</v>
      </c>
      <c r="G192" s="164" t="s">
        <v>177</v>
      </c>
      <c r="H192" s="167">
        <v>63730000</v>
      </c>
      <c r="I192" s="167" t="s">
        <v>118</v>
      </c>
      <c r="J192" s="167">
        <v>95973556.2</v>
      </c>
      <c r="K192" s="167" t="s">
        <v>118</v>
      </c>
      <c r="L192" s="168" t="s">
        <v>118</v>
      </c>
      <c r="M192" s="167">
        <v>7570144581.81</v>
      </c>
      <c r="N192" s="167" t="s">
        <v>118</v>
      </c>
      <c r="O192" s="169"/>
      <c r="P192" s="164" t="s">
        <v>1020</v>
      </c>
      <c r="Q192" s="7" t="s">
        <v>273</v>
      </c>
      <c r="R192" s="7" t="s">
        <v>273</v>
      </c>
      <c r="S192" s="7" t="s">
        <v>340</v>
      </c>
      <c r="T192" s="7" t="s">
        <v>182</v>
      </c>
    </row>
    <row r="193" spans="1:20" ht="24">
      <c r="A193" s="164" t="s">
        <v>422</v>
      </c>
      <c r="B193" s="164" t="s">
        <v>120</v>
      </c>
      <c r="C193" s="165" t="s">
        <v>1092</v>
      </c>
      <c r="D193" s="164" t="s">
        <v>1093</v>
      </c>
      <c r="E193" s="166" t="s">
        <v>1094</v>
      </c>
      <c r="F193" s="166" t="s">
        <v>326</v>
      </c>
      <c r="G193" s="164" t="s">
        <v>177</v>
      </c>
      <c r="H193" s="167">
        <v>234100000</v>
      </c>
      <c r="I193" s="167" t="s">
        <v>118</v>
      </c>
      <c r="J193" s="167">
        <v>122500000</v>
      </c>
      <c r="K193" s="167">
        <v>239923598.121</v>
      </c>
      <c r="L193" s="168" t="s">
        <v>118</v>
      </c>
      <c r="M193" s="167">
        <v>9916368000</v>
      </c>
      <c r="N193" s="167">
        <v>19539375268.616</v>
      </c>
      <c r="O193" s="167">
        <v>154567040.08</v>
      </c>
      <c r="P193" s="164" t="s">
        <v>1020</v>
      </c>
      <c r="Q193" s="7" t="s">
        <v>273</v>
      </c>
      <c r="R193" s="7" t="s">
        <v>273</v>
      </c>
      <c r="S193" s="7" t="s">
        <v>340</v>
      </c>
      <c r="T193" s="7" t="s">
        <v>182</v>
      </c>
    </row>
    <row r="194" spans="1:20" ht="24">
      <c r="A194" s="164" t="s">
        <v>180</v>
      </c>
      <c r="B194" s="164" t="s">
        <v>120</v>
      </c>
      <c r="C194" s="165" t="s">
        <v>271</v>
      </c>
      <c r="D194" s="164" t="s">
        <v>272</v>
      </c>
      <c r="E194" s="166" t="s">
        <v>253</v>
      </c>
      <c r="F194" s="166" t="s">
        <v>135</v>
      </c>
      <c r="G194" s="164" t="s">
        <v>199</v>
      </c>
      <c r="H194" s="167">
        <v>7995750000</v>
      </c>
      <c r="I194" s="167">
        <v>14837856.715</v>
      </c>
      <c r="J194" s="167">
        <v>16676051.98</v>
      </c>
      <c r="K194" s="167" t="s">
        <v>118</v>
      </c>
      <c r="L194" s="168">
        <v>1010457891.662</v>
      </c>
      <c r="M194" s="167">
        <v>1367752995</v>
      </c>
      <c r="N194" s="167" t="s">
        <v>118</v>
      </c>
      <c r="O194" s="169"/>
      <c r="P194" s="164" t="s">
        <v>1020</v>
      </c>
      <c r="Q194" s="7" t="s">
        <v>273</v>
      </c>
      <c r="R194" s="7" t="s">
        <v>273</v>
      </c>
      <c r="S194" s="7" t="s">
        <v>340</v>
      </c>
      <c r="T194" s="7" t="s">
        <v>182</v>
      </c>
    </row>
    <row r="195" spans="1:20" ht="24">
      <c r="A195" s="164" t="s">
        <v>180</v>
      </c>
      <c r="B195" s="164" t="s">
        <v>120</v>
      </c>
      <c r="C195" s="165" t="s">
        <v>274</v>
      </c>
      <c r="D195" s="164" t="s">
        <v>272</v>
      </c>
      <c r="E195" s="166" t="s">
        <v>253</v>
      </c>
      <c r="F195" s="166" t="s">
        <v>135</v>
      </c>
      <c r="G195" s="164" t="s">
        <v>177</v>
      </c>
      <c r="H195" s="167">
        <v>49770000</v>
      </c>
      <c r="I195" s="167">
        <v>25468304.37</v>
      </c>
      <c r="J195" s="167">
        <v>25468304.37</v>
      </c>
      <c r="K195" s="167" t="s">
        <v>118</v>
      </c>
      <c r="L195" s="168">
        <v>1734391269.094</v>
      </c>
      <c r="M195" s="167">
        <v>2066574621.49</v>
      </c>
      <c r="N195" s="167" t="s">
        <v>118</v>
      </c>
      <c r="O195" s="169"/>
      <c r="P195" s="164" t="s">
        <v>1020</v>
      </c>
      <c r="Q195" s="7" t="s">
        <v>273</v>
      </c>
      <c r="R195" s="7" t="s">
        <v>273</v>
      </c>
      <c r="S195" s="7" t="s">
        <v>340</v>
      </c>
      <c r="T195" s="7" t="s">
        <v>182</v>
      </c>
    </row>
    <row r="196" spans="1:20" ht="12.75">
      <c r="A196" s="164" t="s">
        <v>669</v>
      </c>
      <c r="B196" s="164" t="s">
        <v>671</v>
      </c>
      <c r="C196" s="165" t="s">
        <v>888</v>
      </c>
      <c r="D196" s="165" t="s">
        <v>889</v>
      </c>
      <c r="E196" s="166" t="s">
        <v>890</v>
      </c>
      <c r="F196" s="166" t="s">
        <v>287</v>
      </c>
      <c r="G196" s="165" t="s">
        <v>119</v>
      </c>
      <c r="H196" s="167">
        <v>50000000</v>
      </c>
      <c r="I196" s="167">
        <v>25000000</v>
      </c>
      <c r="J196" s="167">
        <v>4730974.76</v>
      </c>
      <c r="K196" s="167">
        <v>20269025.24</v>
      </c>
      <c r="L196" s="168">
        <v>1702499746.25</v>
      </c>
      <c r="M196" s="167">
        <v>381357252.04</v>
      </c>
      <c r="N196" s="167">
        <v>1650709199.072</v>
      </c>
      <c r="O196" s="167">
        <v>20269025.24</v>
      </c>
      <c r="P196" s="164" t="s">
        <v>1020</v>
      </c>
      <c r="Q196" s="7" t="s">
        <v>273</v>
      </c>
      <c r="R196" s="7" t="s">
        <v>273</v>
      </c>
      <c r="S196" s="7" t="s">
        <v>340</v>
      </c>
      <c r="T196" s="7" t="s">
        <v>137</v>
      </c>
    </row>
    <row r="197" spans="1:20" ht="24">
      <c r="A197" s="164" t="s">
        <v>180</v>
      </c>
      <c r="B197" s="164" t="s">
        <v>120</v>
      </c>
      <c r="C197" s="165" t="s">
        <v>337</v>
      </c>
      <c r="D197" s="164" t="s">
        <v>338</v>
      </c>
      <c r="E197" s="166" t="s">
        <v>48</v>
      </c>
      <c r="F197" s="166" t="s">
        <v>339</v>
      </c>
      <c r="G197" s="164" t="s">
        <v>199</v>
      </c>
      <c r="H197" s="167">
        <v>25637827000</v>
      </c>
      <c r="I197" s="167">
        <v>236851499.767</v>
      </c>
      <c r="J197" s="167">
        <v>1646000</v>
      </c>
      <c r="K197" s="167">
        <v>264358691.648</v>
      </c>
      <c r="L197" s="168">
        <v>16129584730.114</v>
      </c>
      <c r="M197" s="167">
        <v>132703253.21</v>
      </c>
      <c r="N197" s="167">
        <v>21529369024.502</v>
      </c>
      <c r="O197" s="167">
        <v>25370503619</v>
      </c>
      <c r="P197" s="164" t="s">
        <v>1023</v>
      </c>
      <c r="Q197" s="7" t="s">
        <v>1024</v>
      </c>
      <c r="R197" s="7" t="s">
        <v>191</v>
      </c>
      <c r="S197" s="7" t="s">
        <v>340</v>
      </c>
      <c r="T197" s="7" t="s">
        <v>182</v>
      </c>
    </row>
    <row r="198" spans="1:20" ht="12.75">
      <c r="A198" s="164" t="s">
        <v>180</v>
      </c>
      <c r="B198" s="164" t="s">
        <v>120</v>
      </c>
      <c r="C198" s="165" t="s">
        <v>341</v>
      </c>
      <c r="D198" s="164" t="s">
        <v>342</v>
      </c>
      <c r="E198" s="166" t="s">
        <v>48</v>
      </c>
      <c r="F198" s="166" t="s">
        <v>339</v>
      </c>
      <c r="G198" s="164" t="s">
        <v>177</v>
      </c>
      <c r="H198" s="167">
        <v>6743000</v>
      </c>
      <c r="I198" s="167">
        <v>10965062.057</v>
      </c>
      <c r="J198" s="167">
        <v>459770.85</v>
      </c>
      <c r="K198" s="167">
        <v>10005674.642</v>
      </c>
      <c r="L198" s="168">
        <v>746720614.77</v>
      </c>
      <c r="M198" s="167">
        <v>37241435.71</v>
      </c>
      <c r="N198" s="167">
        <v>814862036.022</v>
      </c>
      <c r="O198" s="167">
        <v>6446000</v>
      </c>
      <c r="P198" s="164" t="s">
        <v>1023</v>
      </c>
      <c r="Q198" s="7" t="s">
        <v>1024</v>
      </c>
      <c r="R198" s="7" t="s">
        <v>191</v>
      </c>
      <c r="S198" s="7" t="s">
        <v>340</v>
      </c>
      <c r="T198" s="7" t="s">
        <v>182</v>
      </c>
    </row>
    <row r="199" spans="1:20" ht="24">
      <c r="A199" s="164" t="s">
        <v>180</v>
      </c>
      <c r="B199" s="164" t="s">
        <v>120</v>
      </c>
      <c r="C199" s="165" t="s">
        <v>352</v>
      </c>
      <c r="D199" s="164" t="s">
        <v>353</v>
      </c>
      <c r="E199" s="166" t="s">
        <v>354</v>
      </c>
      <c r="F199" s="166" t="s">
        <v>355</v>
      </c>
      <c r="G199" s="164" t="s">
        <v>177</v>
      </c>
      <c r="H199" s="167">
        <v>5672000</v>
      </c>
      <c r="I199" s="167">
        <v>9223466.111</v>
      </c>
      <c r="J199" s="167">
        <v>471861.78</v>
      </c>
      <c r="K199" s="167">
        <v>8326161.772</v>
      </c>
      <c r="L199" s="168">
        <v>628117948.535</v>
      </c>
      <c r="M199" s="167">
        <v>37837161.24</v>
      </c>
      <c r="N199" s="167">
        <v>678082525.787</v>
      </c>
      <c r="O199" s="167">
        <v>5364000</v>
      </c>
      <c r="P199" s="164" t="s">
        <v>1023</v>
      </c>
      <c r="Q199" s="7" t="s">
        <v>1024</v>
      </c>
      <c r="R199" s="7" t="s">
        <v>206</v>
      </c>
      <c r="S199" s="7" t="s">
        <v>340</v>
      </c>
      <c r="T199" s="7" t="s">
        <v>182</v>
      </c>
    </row>
    <row r="200" spans="1:20" ht="24">
      <c r="A200" s="164" t="s">
        <v>397</v>
      </c>
      <c r="B200" s="164" t="s">
        <v>120</v>
      </c>
      <c r="C200" s="165" t="s">
        <v>402</v>
      </c>
      <c r="D200" s="164" t="s">
        <v>403</v>
      </c>
      <c r="E200" s="166" t="s">
        <v>404</v>
      </c>
      <c r="F200" s="166" t="s">
        <v>123</v>
      </c>
      <c r="G200" s="164" t="s">
        <v>199</v>
      </c>
      <c r="H200" s="167">
        <v>12107500000</v>
      </c>
      <c r="I200" s="167">
        <v>28736025.881</v>
      </c>
      <c r="J200" s="167">
        <v>20379694.72</v>
      </c>
      <c r="K200" s="167">
        <v>1105805.763</v>
      </c>
      <c r="L200" s="168">
        <v>1956923070.853</v>
      </c>
      <c r="M200" s="167">
        <v>1595880091.02</v>
      </c>
      <c r="N200" s="167">
        <v>90056809.531</v>
      </c>
      <c r="O200" s="167">
        <v>106124179</v>
      </c>
      <c r="P200" s="164" t="s">
        <v>1023</v>
      </c>
      <c r="Q200" s="7" t="s">
        <v>1024</v>
      </c>
      <c r="R200" s="7" t="s">
        <v>405</v>
      </c>
      <c r="S200" s="7" t="s">
        <v>340</v>
      </c>
      <c r="T200" s="7" t="s">
        <v>182</v>
      </c>
    </row>
    <row r="201" spans="1:20" ht="24">
      <c r="A201" s="164" t="s">
        <v>422</v>
      </c>
      <c r="B201" s="164" t="s">
        <v>120</v>
      </c>
      <c r="C201" s="165" t="s">
        <v>491</v>
      </c>
      <c r="D201" s="164" t="s">
        <v>492</v>
      </c>
      <c r="E201" s="166" t="s">
        <v>493</v>
      </c>
      <c r="F201" s="166" t="s">
        <v>494</v>
      </c>
      <c r="G201" s="164" t="s">
        <v>177</v>
      </c>
      <c r="H201" s="167">
        <v>30350000</v>
      </c>
      <c r="I201" s="167">
        <v>48213238.503</v>
      </c>
      <c r="J201" s="167">
        <v>560673.62</v>
      </c>
      <c r="K201" s="167">
        <v>45454825.372</v>
      </c>
      <c r="L201" s="168">
        <v>3283321052.714</v>
      </c>
      <c r="M201" s="167">
        <v>44579957.06</v>
      </c>
      <c r="N201" s="167">
        <v>3701840492.872</v>
      </c>
      <c r="O201" s="167">
        <v>29283563.06</v>
      </c>
      <c r="P201" s="164" t="s">
        <v>1023</v>
      </c>
      <c r="Q201" s="7" t="s">
        <v>1024</v>
      </c>
      <c r="R201" s="7" t="s">
        <v>206</v>
      </c>
      <c r="S201" s="7" t="s">
        <v>340</v>
      </c>
      <c r="T201" s="7" t="s">
        <v>182</v>
      </c>
    </row>
    <row r="202" spans="1:20" ht="24">
      <c r="A202" s="164" t="s">
        <v>555</v>
      </c>
      <c r="B202" s="164" t="s">
        <v>120</v>
      </c>
      <c r="C202" s="165" t="s">
        <v>561</v>
      </c>
      <c r="D202" s="164" t="s">
        <v>562</v>
      </c>
      <c r="E202" s="166" t="s">
        <v>563</v>
      </c>
      <c r="F202" s="166" t="s">
        <v>224</v>
      </c>
      <c r="G202" s="164" t="s">
        <v>177</v>
      </c>
      <c r="H202" s="167">
        <v>11150000</v>
      </c>
      <c r="I202" s="167">
        <v>810524.768</v>
      </c>
      <c r="J202" s="167">
        <v>0</v>
      </c>
      <c r="K202" s="167">
        <v>773685.454</v>
      </c>
      <c r="L202" s="168">
        <v>55196728.5</v>
      </c>
      <c r="M202" s="167">
        <v>0</v>
      </c>
      <c r="N202" s="167">
        <v>63008935.146</v>
      </c>
      <c r="O202" s="167">
        <v>498434.8</v>
      </c>
      <c r="P202" s="164" t="s">
        <v>1023</v>
      </c>
      <c r="Q202" s="7" t="s">
        <v>1024</v>
      </c>
      <c r="R202" s="7" t="s">
        <v>191</v>
      </c>
      <c r="S202" s="7" t="s">
        <v>340</v>
      </c>
      <c r="T202" s="7" t="s">
        <v>182</v>
      </c>
    </row>
    <row r="203" spans="1:20" ht="24">
      <c r="A203" s="164" t="s">
        <v>585</v>
      </c>
      <c r="B203" s="164" t="s">
        <v>120</v>
      </c>
      <c r="C203" s="165" t="s">
        <v>586</v>
      </c>
      <c r="D203" s="164" t="s">
        <v>587</v>
      </c>
      <c r="E203" s="166" t="s">
        <v>588</v>
      </c>
      <c r="F203" s="166" t="s">
        <v>254</v>
      </c>
      <c r="G203" s="164" t="s">
        <v>119</v>
      </c>
      <c r="H203" s="167">
        <v>5250000</v>
      </c>
      <c r="I203" s="167">
        <v>5250000</v>
      </c>
      <c r="J203" s="167">
        <v>0</v>
      </c>
      <c r="K203" s="167">
        <v>5250000</v>
      </c>
      <c r="L203" s="168">
        <v>357524946.712</v>
      </c>
      <c r="M203" s="167">
        <v>0</v>
      </c>
      <c r="N203" s="167">
        <v>427559943.93</v>
      </c>
      <c r="O203" s="167">
        <v>5250000</v>
      </c>
      <c r="P203" s="164" t="s">
        <v>1023</v>
      </c>
      <c r="Q203" s="7" t="s">
        <v>1024</v>
      </c>
      <c r="R203" s="7" t="s">
        <v>216</v>
      </c>
      <c r="S203" s="7" t="s">
        <v>340</v>
      </c>
      <c r="T203" s="7" t="s">
        <v>182</v>
      </c>
    </row>
    <row r="204" spans="1:20" ht="24">
      <c r="A204" s="164" t="s">
        <v>604</v>
      </c>
      <c r="B204" s="164" t="s">
        <v>120</v>
      </c>
      <c r="C204" s="165" t="s">
        <v>600</v>
      </c>
      <c r="D204" s="164" t="s">
        <v>601</v>
      </c>
      <c r="E204" s="166" t="s">
        <v>602</v>
      </c>
      <c r="F204" s="166" t="s">
        <v>603</v>
      </c>
      <c r="G204" s="164" t="s">
        <v>199</v>
      </c>
      <c r="H204" s="167">
        <v>11382000000</v>
      </c>
      <c r="I204" s="167">
        <v>105608907.936</v>
      </c>
      <c r="J204" s="167">
        <v>8650345.87</v>
      </c>
      <c r="K204" s="167">
        <v>109765642.031</v>
      </c>
      <c r="L204" s="168">
        <v>7191965558.512</v>
      </c>
      <c r="M204" s="167">
        <v>695930877.06</v>
      </c>
      <c r="N204" s="167">
        <v>8939312714.681</v>
      </c>
      <c r="O204" s="167">
        <v>10534208658</v>
      </c>
      <c r="P204" s="164" t="s">
        <v>1023</v>
      </c>
      <c r="Q204" s="7" t="s">
        <v>1024</v>
      </c>
      <c r="R204" s="7" t="s">
        <v>191</v>
      </c>
      <c r="S204" s="7" t="s">
        <v>340</v>
      </c>
      <c r="T204" s="7" t="s">
        <v>137</v>
      </c>
    </row>
    <row r="205" spans="1:20" ht="24">
      <c r="A205" s="164" t="s">
        <v>397</v>
      </c>
      <c r="B205" s="164" t="s">
        <v>671</v>
      </c>
      <c r="C205" s="165" t="s">
        <v>768</v>
      </c>
      <c r="D205" s="165" t="s">
        <v>769</v>
      </c>
      <c r="E205" s="166" t="s">
        <v>770</v>
      </c>
      <c r="F205" s="166" t="s">
        <v>434</v>
      </c>
      <c r="G205" s="165" t="s">
        <v>119</v>
      </c>
      <c r="H205" s="167">
        <v>515769</v>
      </c>
      <c r="I205" s="167">
        <v>87707.18</v>
      </c>
      <c r="J205" s="167" t="s">
        <v>118</v>
      </c>
      <c r="K205" s="167">
        <v>87707.18</v>
      </c>
      <c r="L205" s="168">
        <v>5972858.068</v>
      </c>
      <c r="M205" s="167" t="s">
        <v>118</v>
      </c>
      <c r="N205" s="167">
        <v>7142871.802</v>
      </c>
      <c r="O205" s="167">
        <v>87707.18</v>
      </c>
      <c r="P205" s="164" t="s">
        <v>1023</v>
      </c>
      <c r="Q205" s="7" t="s">
        <v>1024</v>
      </c>
      <c r="R205" s="7" t="s">
        <v>740</v>
      </c>
      <c r="S205" s="7" t="s">
        <v>340</v>
      </c>
      <c r="T205" s="7" t="s">
        <v>182</v>
      </c>
    </row>
    <row r="206" spans="1:20" ht="24">
      <c r="A206" s="164" t="s">
        <v>422</v>
      </c>
      <c r="B206" s="164" t="s">
        <v>671</v>
      </c>
      <c r="C206" s="165" t="s">
        <v>791</v>
      </c>
      <c r="D206" s="165" t="s">
        <v>792</v>
      </c>
      <c r="E206" s="166" t="s">
        <v>793</v>
      </c>
      <c r="F206" s="166" t="s">
        <v>567</v>
      </c>
      <c r="G206" s="165" t="s">
        <v>119</v>
      </c>
      <c r="H206" s="167">
        <v>570000</v>
      </c>
      <c r="I206" s="167">
        <v>570000</v>
      </c>
      <c r="J206" s="167">
        <v>161746</v>
      </c>
      <c r="K206" s="167">
        <v>408254</v>
      </c>
      <c r="L206" s="168">
        <v>38816994.214</v>
      </c>
      <c r="M206" s="167">
        <v>11710459.124</v>
      </c>
      <c r="N206" s="167">
        <v>33248201.4</v>
      </c>
      <c r="O206" s="167">
        <v>408254</v>
      </c>
      <c r="P206" s="164" t="s">
        <v>1023</v>
      </c>
      <c r="Q206" s="7" t="s">
        <v>1024</v>
      </c>
      <c r="R206" s="7" t="s">
        <v>206</v>
      </c>
      <c r="S206" s="7" t="s">
        <v>340</v>
      </c>
      <c r="T206" s="7" t="s">
        <v>182</v>
      </c>
    </row>
    <row r="207" spans="1:20" ht="24">
      <c r="A207" s="164" t="s">
        <v>1037</v>
      </c>
      <c r="B207" s="164" t="s">
        <v>671</v>
      </c>
      <c r="C207" s="165">
        <v>10458</v>
      </c>
      <c r="D207" s="165" t="s">
        <v>830</v>
      </c>
      <c r="E207" s="166" t="s">
        <v>831</v>
      </c>
      <c r="F207" s="166" t="s">
        <v>150</v>
      </c>
      <c r="G207" s="165" t="s">
        <v>199</v>
      </c>
      <c r="H207" s="167">
        <v>3228000000</v>
      </c>
      <c r="I207" s="167">
        <v>29190443.188</v>
      </c>
      <c r="J207" s="167" t="s">
        <v>118</v>
      </c>
      <c r="K207" s="167">
        <v>32781077.444</v>
      </c>
      <c r="L207" s="168">
        <v>1987868884.825</v>
      </c>
      <c r="M207" s="167" t="s">
        <v>118</v>
      </c>
      <c r="N207" s="167">
        <v>2669690596.932</v>
      </c>
      <c r="O207" s="167">
        <v>3146000000</v>
      </c>
      <c r="P207" s="164" t="s">
        <v>1023</v>
      </c>
      <c r="Q207" s="7" t="s">
        <v>1024</v>
      </c>
      <c r="R207" s="7" t="s">
        <v>197</v>
      </c>
      <c r="S207" s="7" t="s">
        <v>340</v>
      </c>
      <c r="T207" s="7" t="s">
        <v>137</v>
      </c>
    </row>
    <row r="208" spans="1:20" ht="24">
      <c r="A208" s="164" t="s">
        <v>1037</v>
      </c>
      <c r="B208" s="164" t="s">
        <v>671</v>
      </c>
      <c r="C208" s="165">
        <v>10459</v>
      </c>
      <c r="D208" s="165" t="s">
        <v>832</v>
      </c>
      <c r="E208" s="166" t="s">
        <v>831</v>
      </c>
      <c r="F208" s="166" t="s">
        <v>123</v>
      </c>
      <c r="G208" s="165" t="s">
        <v>199</v>
      </c>
      <c r="H208" s="167">
        <v>5165000000</v>
      </c>
      <c r="I208" s="167">
        <v>45956854.771</v>
      </c>
      <c r="J208" s="167">
        <v>29794477.13</v>
      </c>
      <c r="K208" s="167">
        <v>21309054.929</v>
      </c>
      <c r="L208" s="168">
        <v>3129661343.464</v>
      </c>
      <c r="M208" s="167">
        <v>2413468259.028</v>
      </c>
      <c r="N208" s="167">
        <v>1735409205.799</v>
      </c>
      <c r="O208" s="167">
        <v>2045030000</v>
      </c>
      <c r="P208" s="164" t="s">
        <v>1023</v>
      </c>
      <c r="Q208" s="7" t="s">
        <v>1024</v>
      </c>
      <c r="R208" s="7" t="s">
        <v>405</v>
      </c>
      <c r="S208" s="7" t="s">
        <v>340</v>
      </c>
      <c r="T208" s="7" t="s">
        <v>137</v>
      </c>
    </row>
    <row r="209" spans="1:20" ht="24">
      <c r="A209" s="164" t="s">
        <v>180</v>
      </c>
      <c r="B209" s="164" t="s">
        <v>120</v>
      </c>
      <c r="C209" s="165" t="s">
        <v>217</v>
      </c>
      <c r="D209" s="164" t="s">
        <v>218</v>
      </c>
      <c r="E209" s="166" t="s">
        <v>219</v>
      </c>
      <c r="F209" s="166" t="s">
        <v>123</v>
      </c>
      <c r="G209" s="164" t="s">
        <v>199</v>
      </c>
      <c r="H209" s="167">
        <v>18396800000</v>
      </c>
      <c r="I209" s="167">
        <v>134169276.89</v>
      </c>
      <c r="J209" s="167">
        <v>41717567.46</v>
      </c>
      <c r="K209" s="167">
        <v>108029279.435</v>
      </c>
      <c r="L209" s="168">
        <v>9136926394.413</v>
      </c>
      <c r="M209" s="167">
        <v>3283975311.53</v>
      </c>
      <c r="N209" s="167">
        <v>8797903363.396</v>
      </c>
      <c r="O209" s="167">
        <v>10367569939.77</v>
      </c>
      <c r="P209" s="164" t="s">
        <v>1023</v>
      </c>
      <c r="Q209" s="7" t="s">
        <v>1024</v>
      </c>
      <c r="R209" s="7" t="s">
        <v>124</v>
      </c>
      <c r="S209" s="7" t="s">
        <v>340</v>
      </c>
      <c r="T209" s="7" t="s">
        <v>182</v>
      </c>
    </row>
    <row r="210" spans="1:20" ht="24">
      <c r="A210" s="164" t="s">
        <v>180</v>
      </c>
      <c r="B210" s="164" t="s">
        <v>120</v>
      </c>
      <c r="C210" s="165" t="s">
        <v>235</v>
      </c>
      <c r="D210" s="164" t="s">
        <v>236</v>
      </c>
      <c r="E210" s="166" t="s">
        <v>237</v>
      </c>
      <c r="F210" s="166" t="s">
        <v>156</v>
      </c>
      <c r="G210" s="164" t="s">
        <v>177</v>
      </c>
      <c r="H210" s="167">
        <v>2793820.25</v>
      </c>
      <c r="I210" s="167">
        <v>2705751.535</v>
      </c>
      <c r="J210" s="167">
        <v>178759.4</v>
      </c>
      <c r="K210" s="167">
        <v>2412137.34</v>
      </c>
      <c r="L210" s="168">
        <v>184261652.093</v>
      </c>
      <c r="M210" s="167">
        <v>14294600.37</v>
      </c>
      <c r="N210" s="167">
        <v>196444439.183</v>
      </c>
      <c r="O210" s="167">
        <v>1553981.9</v>
      </c>
      <c r="P210" s="164" t="s">
        <v>1023</v>
      </c>
      <c r="Q210" s="7" t="s">
        <v>1024</v>
      </c>
      <c r="R210" s="7" t="s">
        <v>206</v>
      </c>
      <c r="S210" s="7" t="s">
        <v>340</v>
      </c>
      <c r="T210" s="7" t="s">
        <v>182</v>
      </c>
    </row>
    <row r="211" spans="1:20" ht="24">
      <c r="A211" s="164" t="s">
        <v>180</v>
      </c>
      <c r="B211" s="164" t="s">
        <v>120</v>
      </c>
      <c r="C211" s="165" t="s">
        <v>241</v>
      </c>
      <c r="D211" s="164" t="s">
        <v>242</v>
      </c>
      <c r="E211" s="166" t="s">
        <v>243</v>
      </c>
      <c r="F211" s="166" t="s">
        <v>47</v>
      </c>
      <c r="G211" s="164" t="s">
        <v>177</v>
      </c>
      <c r="H211" s="167">
        <v>31429001.24</v>
      </c>
      <c r="I211" s="167">
        <v>34112313.979</v>
      </c>
      <c r="J211" s="167">
        <v>6626691.5</v>
      </c>
      <c r="K211" s="167">
        <v>25785715.485</v>
      </c>
      <c r="L211" s="168">
        <v>2323048235.736</v>
      </c>
      <c r="M211" s="167">
        <v>520354841.18</v>
      </c>
      <c r="N211" s="167">
        <v>2099988393.737</v>
      </c>
      <c r="O211" s="167">
        <v>16612045.46</v>
      </c>
      <c r="P211" s="164" t="s">
        <v>1023</v>
      </c>
      <c r="Q211" s="7" t="s">
        <v>1024</v>
      </c>
      <c r="R211" s="7" t="s">
        <v>197</v>
      </c>
      <c r="S211" s="7" t="s">
        <v>340</v>
      </c>
      <c r="T211" s="7" t="s">
        <v>182</v>
      </c>
    </row>
    <row r="212" spans="1:20" ht="24">
      <c r="A212" s="164" t="s">
        <v>180</v>
      </c>
      <c r="B212" s="164" t="s">
        <v>120</v>
      </c>
      <c r="C212" s="165" t="s">
        <v>245</v>
      </c>
      <c r="D212" s="164" t="s">
        <v>246</v>
      </c>
      <c r="E212" s="166" t="s">
        <v>243</v>
      </c>
      <c r="F212" s="166" t="s">
        <v>47</v>
      </c>
      <c r="G212" s="164" t="s">
        <v>199</v>
      </c>
      <c r="H212" s="167">
        <v>4896225000</v>
      </c>
      <c r="I212" s="167">
        <v>27554844.841</v>
      </c>
      <c r="J212" s="167">
        <v>7445213.54</v>
      </c>
      <c r="K212" s="167">
        <v>23254954.576</v>
      </c>
      <c r="L212" s="168">
        <v>1876484654.015</v>
      </c>
      <c r="M212" s="167">
        <v>587434954.2</v>
      </c>
      <c r="N212" s="167">
        <v>1893883252.28</v>
      </c>
      <c r="O212" s="167">
        <v>2231777989</v>
      </c>
      <c r="P212" s="164" t="s">
        <v>1023</v>
      </c>
      <c r="Q212" s="7" t="s">
        <v>1024</v>
      </c>
      <c r="R212" s="7" t="s">
        <v>197</v>
      </c>
      <c r="S212" s="7" t="s">
        <v>340</v>
      </c>
      <c r="T212" s="7" t="s">
        <v>182</v>
      </c>
    </row>
    <row r="213" spans="1:20" ht="24">
      <c r="A213" s="164" t="s">
        <v>180</v>
      </c>
      <c r="B213" s="164" t="s">
        <v>120</v>
      </c>
      <c r="C213" s="165" t="s">
        <v>266</v>
      </c>
      <c r="D213" s="164" t="s">
        <v>267</v>
      </c>
      <c r="E213" s="166" t="s">
        <v>253</v>
      </c>
      <c r="F213" s="166" t="s">
        <v>268</v>
      </c>
      <c r="G213" s="164" t="s">
        <v>177</v>
      </c>
      <c r="H213" s="167">
        <v>27207000</v>
      </c>
      <c r="I213" s="167">
        <v>34042853.619</v>
      </c>
      <c r="J213" s="167">
        <v>3692051.56</v>
      </c>
      <c r="K213" s="167">
        <v>28826093.722</v>
      </c>
      <c r="L213" s="168">
        <v>2318317985.904</v>
      </c>
      <c r="M213" s="167">
        <v>286044271.99</v>
      </c>
      <c r="N213" s="167">
        <v>2347596764.875</v>
      </c>
      <c r="O213" s="167">
        <v>18570761.77</v>
      </c>
      <c r="P213" s="164" t="s">
        <v>1023</v>
      </c>
      <c r="Q213" s="7" t="s">
        <v>1024</v>
      </c>
      <c r="R213" s="7" t="s">
        <v>191</v>
      </c>
      <c r="S213" s="7" t="s">
        <v>340</v>
      </c>
      <c r="T213" s="7" t="s">
        <v>182</v>
      </c>
    </row>
    <row r="214" spans="1:20" ht="24">
      <c r="A214" s="164" t="s">
        <v>180</v>
      </c>
      <c r="B214" s="164" t="s">
        <v>120</v>
      </c>
      <c r="C214" s="165" t="s">
        <v>300</v>
      </c>
      <c r="D214" s="164" t="s">
        <v>301</v>
      </c>
      <c r="E214" s="166" t="s">
        <v>306</v>
      </c>
      <c r="F214" s="166" t="s">
        <v>302</v>
      </c>
      <c r="G214" s="164" t="s">
        <v>119</v>
      </c>
      <c r="H214" s="167">
        <v>20000000</v>
      </c>
      <c r="I214" s="167">
        <v>11832502.12</v>
      </c>
      <c r="J214" s="167">
        <v>3461220.52</v>
      </c>
      <c r="K214" s="167">
        <v>8371281.6</v>
      </c>
      <c r="L214" s="168">
        <v>805793274.272</v>
      </c>
      <c r="M214" s="167">
        <v>269165706.43</v>
      </c>
      <c r="N214" s="167">
        <v>681757084.099</v>
      </c>
      <c r="O214" s="167">
        <v>8371281.6</v>
      </c>
      <c r="P214" s="164" t="s">
        <v>1023</v>
      </c>
      <c r="Q214" s="7" t="s">
        <v>1024</v>
      </c>
      <c r="R214" s="7" t="s">
        <v>303</v>
      </c>
      <c r="S214" s="7" t="s">
        <v>340</v>
      </c>
      <c r="T214" s="7" t="s">
        <v>182</v>
      </c>
    </row>
    <row r="215" spans="1:20" ht="12.75">
      <c r="A215" s="164" t="s">
        <v>180</v>
      </c>
      <c r="B215" s="164" t="s">
        <v>120</v>
      </c>
      <c r="C215" s="165" t="s">
        <v>304</v>
      </c>
      <c r="D215" s="164" t="s">
        <v>305</v>
      </c>
      <c r="E215" s="166" t="s">
        <v>306</v>
      </c>
      <c r="F215" s="166" t="s">
        <v>302</v>
      </c>
      <c r="G215" s="164" t="s">
        <v>177</v>
      </c>
      <c r="H215" s="167">
        <v>27727422.01</v>
      </c>
      <c r="I215" s="167">
        <v>42822770.904</v>
      </c>
      <c r="J215" s="167">
        <v>667863.06</v>
      </c>
      <c r="K215" s="167">
        <v>40215175.091</v>
      </c>
      <c r="L215" s="168">
        <v>2916230263.88</v>
      </c>
      <c r="M215" s="167">
        <v>50244403.32</v>
      </c>
      <c r="N215" s="167">
        <v>3275123429.919</v>
      </c>
      <c r="O215" s="167">
        <v>25908000</v>
      </c>
      <c r="P215" s="164" t="s">
        <v>1023</v>
      </c>
      <c r="Q215" s="7" t="s">
        <v>1024</v>
      </c>
      <c r="R215" s="7" t="s">
        <v>303</v>
      </c>
      <c r="S215" s="7" t="s">
        <v>340</v>
      </c>
      <c r="T215" s="7" t="s">
        <v>182</v>
      </c>
    </row>
    <row r="216" spans="1:20" ht="24">
      <c r="A216" s="164" t="s">
        <v>397</v>
      </c>
      <c r="B216" s="164" t="s">
        <v>120</v>
      </c>
      <c r="C216" s="165" t="s">
        <v>412</v>
      </c>
      <c r="D216" s="164" t="s">
        <v>413</v>
      </c>
      <c r="E216" s="166" t="s">
        <v>414</v>
      </c>
      <c r="F216" s="166" t="s">
        <v>254</v>
      </c>
      <c r="G216" s="164" t="s">
        <v>119</v>
      </c>
      <c r="H216" s="167">
        <v>50000000</v>
      </c>
      <c r="I216" s="167">
        <v>43375000</v>
      </c>
      <c r="J216" s="167">
        <v>3500000</v>
      </c>
      <c r="K216" s="167">
        <v>39875000</v>
      </c>
      <c r="L216" s="168">
        <v>2953837059.744</v>
      </c>
      <c r="M216" s="167">
        <v>273046947.66</v>
      </c>
      <c r="N216" s="167">
        <v>3247419574.135</v>
      </c>
      <c r="O216" s="167">
        <v>39875000</v>
      </c>
      <c r="P216" s="164" t="s">
        <v>1023</v>
      </c>
      <c r="Q216" s="7" t="s">
        <v>1024</v>
      </c>
      <c r="R216" s="7" t="s">
        <v>197</v>
      </c>
      <c r="S216" s="7" t="s">
        <v>340</v>
      </c>
      <c r="T216" s="7" t="s">
        <v>182</v>
      </c>
    </row>
    <row r="217" spans="1:20" ht="24">
      <c r="A217" s="164" t="s">
        <v>670</v>
      </c>
      <c r="B217" s="164" t="s">
        <v>671</v>
      </c>
      <c r="C217" s="165" t="s">
        <v>1068</v>
      </c>
      <c r="D217" s="165" t="s">
        <v>58</v>
      </c>
      <c r="E217" s="166" t="s">
        <v>59</v>
      </c>
      <c r="F217" s="166" t="s">
        <v>567</v>
      </c>
      <c r="G217" s="165" t="s">
        <v>138</v>
      </c>
      <c r="H217" s="167">
        <v>21400000</v>
      </c>
      <c r="I217" s="167">
        <v>3116943.597</v>
      </c>
      <c r="J217" s="167">
        <v>3126278.277</v>
      </c>
      <c r="K217" s="167" t="s">
        <v>118</v>
      </c>
      <c r="L217" s="168">
        <v>212263827.351</v>
      </c>
      <c r="M217" s="167">
        <v>247757485.34</v>
      </c>
      <c r="N217" s="167" t="s">
        <v>118</v>
      </c>
      <c r="O217" s="167">
        <v>28500000</v>
      </c>
      <c r="P217" s="164" t="s">
        <v>1023</v>
      </c>
      <c r="Q217" s="7" t="s">
        <v>1024</v>
      </c>
      <c r="R217" s="161" t="s">
        <v>124</v>
      </c>
      <c r="S217" s="7" t="s">
        <v>340</v>
      </c>
      <c r="T217" s="7" t="s">
        <v>137</v>
      </c>
    </row>
    <row r="218" spans="1:20" ht="12.75">
      <c r="A218" s="164" t="s">
        <v>670</v>
      </c>
      <c r="B218" s="164" t="s">
        <v>671</v>
      </c>
      <c r="C218" s="165" t="s">
        <v>1069</v>
      </c>
      <c r="D218" s="165" t="s">
        <v>1070</v>
      </c>
      <c r="E218" s="166" t="s">
        <v>59</v>
      </c>
      <c r="F218" s="166" t="s">
        <v>567</v>
      </c>
      <c r="G218" s="165" t="s">
        <v>138</v>
      </c>
      <c r="H218" s="167">
        <v>11000000</v>
      </c>
      <c r="I218" s="167">
        <v>1602167.27</v>
      </c>
      <c r="J218" s="167">
        <v>1606965.47</v>
      </c>
      <c r="K218" s="167" t="s">
        <v>118</v>
      </c>
      <c r="L218" s="168">
        <v>109107574.806</v>
      </c>
      <c r="M218" s="167">
        <v>127351978.446</v>
      </c>
      <c r="N218" s="167" t="s">
        <v>118</v>
      </c>
      <c r="O218" s="169"/>
      <c r="P218" s="164" t="s">
        <v>1023</v>
      </c>
      <c r="Q218" s="7" t="s">
        <v>1024</v>
      </c>
      <c r="R218" s="7" t="s">
        <v>127</v>
      </c>
      <c r="S218" s="7" t="s">
        <v>340</v>
      </c>
      <c r="T218" s="7" t="s">
        <v>137</v>
      </c>
    </row>
    <row r="219" spans="1:20" ht="12.75">
      <c r="A219" s="164" t="s">
        <v>422</v>
      </c>
      <c r="B219" s="164" t="s">
        <v>671</v>
      </c>
      <c r="C219" s="165" t="s">
        <v>788</v>
      </c>
      <c r="D219" s="165" t="s">
        <v>789</v>
      </c>
      <c r="E219" s="166" t="s">
        <v>790</v>
      </c>
      <c r="F219" s="166" t="s">
        <v>156</v>
      </c>
      <c r="G219" s="165" t="s">
        <v>119</v>
      </c>
      <c r="H219" s="167">
        <v>706500</v>
      </c>
      <c r="I219" s="167">
        <v>298948.89</v>
      </c>
      <c r="J219" s="167">
        <v>298948.89</v>
      </c>
      <c r="K219" s="167" t="s">
        <v>118</v>
      </c>
      <c r="L219" s="168">
        <v>20358416.375</v>
      </c>
      <c r="M219" s="167">
        <v>23575109.418</v>
      </c>
      <c r="N219" s="167" t="s">
        <v>118</v>
      </c>
      <c r="O219" s="169"/>
      <c r="P219" s="164" t="s">
        <v>1023</v>
      </c>
      <c r="Q219" s="7" t="s">
        <v>1024</v>
      </c>
      <c r="R219" s="7" t="s">
        <v>216</v>
      </c>
      <c r="S219" s="7" t="s">
        <v>340</v>
      </c>
      <c r="T219" s="7" t="s">
        <v>182</v>
      </c>
    </row>
    <row r="220" spans="1:20" ht="24">
      <c r="A220" s="164" t="s">
        <v>422</v>
      </c>
      <c r="B220" s="164" t="s">
        <v>671</v>
      </c>
      <c r="C220" s="165" t="s">
        <v>794</v>
      </c>
      <c r="D220" s="165" t="s">
        <v>795</v>
      </c>
      <c r="E220" s="166" t="s">
        <v>796</v>
      </c>
      <c r="F220" s="166" t="s">
        <v>123</v>
      </c>
      <c r="G220" s="165" t="s">
        <v>119</v>
      </c>
      <c r="H220" s="167">
        <v>750000</v>
      </c>
      <c r="I220" s="167">
        <v>283789</v>
      </c>
      <c r="J220" s="167">
        <v>270576.11</v>
      </c>
      <c r="K220" s="167">
        <v>13212.89</v>
      </c>
      <c r="L220" s="168">
        <v>19326028.02</v>
      </c>
      <c r="M220" s="167">
        <v>20074016.117</v>
      </c>
      <c r="N220" s="167">
        <v>1076057.62</v>
      </c>
      <c r="O220" s="167">
        <v>13212.89</v>
      </c>
      <c r="P220" s="164" t="s">
        <v>1023</v>
      </c>
      <c r="Q220" s="7" t="s">
        <v>1024</v>
      </c>
      <c r="R220" s="7" t="s">
        <v>206</v>
      </c>
      <c r="S220" s="7" t="s">
        <v>340</v>
      </c>
      <c r="T220" s="7" t="s">
        <v>182</v>
      </c>
    </row>
    <row r="221" spans="1:20" ht="12.75">
      <c r="A221" s="164" t="s">
        <v>1037</v>
      </c>
      <c r="B221" s="164" t="s">
        <v>671</v>
      </c>
      <c r="C221" s="165">
        <v>10469</v>
      </c>
      <c r="D221" s="165" t="s">
        <v>843</v>
      </c>
      <c r="E221" s="166" t="s">
        <v>844</v>
      </c>
      <c r="F221" s="166" t="s">
        <v>282</v>
      </c>
      <c r="G221" s="165" t="s">
        <v>199</v>
      </c>
      <c r="H221" s="167">
        <v>4442000000</v>
      </c>
      <c r="I221" s="167" t="s">
        <v>118</v>
      </c>
      <c r="J221" s="167" t="s">
        <v>118</v>
      </c>
      <c r="K221" s="167">
        <v>46285297.523</v>
      </c>
      <c r="L221" s="168" t="s">
        <v>118</v>
      </c>
      <c r="M221" s="167" t="s">
        <v>118</v>
      </c>
      <c r="N221" s="167">
        <v>3769474135.91</v>
      </c>
      <c r="O221" s="167">
        <v>4442000000</v>
      </c>
      <c r="P221" s="164" t="s">
        <v>1023</v>
      </c>
      <c r="Q221" s="7" t="s">
        <v>1024</v>
      </c>
      <c r="R221" s="7" t="s">
        <v>405</v>
      </c>
      <c r="S221" s="7" t="s">
        <v>340</v>
      </c>
      <c r="T221" s="7" t="s">
        <v>137</v>
      </c>
    </row>
    <row r="222" spans="1:20" ht="24">
      <c r="A222" s="164" t="s">
        <v>670</v>
      </c>
      <c r="B222" s="164" t="s">
        <v>120</v>
      </c>
      <c r="C222" s="165">
        <v>2366</v>
      </c>
      <c r="D222" s="164" t="s">
        <v>133</v>
      </c>
      <c r="E222" s="166" t="s">
        <v>134</v>
      </c>
      <c r="F222" s="166" t="s">
        <v>223</v>
      </c>
      <c r="G222" s="164" t="s">
        <v>119</v>
      </c>
      <c r="H222" s="167">
        <v>85969211</v>
      </c>
      <c r="I222" s="167">
        <v>2659506.01</v>
      </c>
      <c r="J222" s="167">
        <v>1048168.23</v>
      </c>
      <c r="K222" s="167">
        <v>1611337.78</v>
      </c>
      <c r="L222" s="168">
        <v>181112332.287</v>
      </c>
      <c r="M222" s="167">
        <v>83830073.52</v>
      </c>
      <c r="N222" s="167">
        <v>131227331.594</v>
      </c>
      <c r="O222" s="167">
        <v>1611337.78</v>
      </c>
      <c r="P222" s="164" t="s">
        <v>1023</v>
      </c>
      <c r="Q222" s="7" t="s">
        <v>1024</v>
      </c>
      <c r="R222" s="7" t="s">
        <v>124</v>
      </c>
      <c r="S222" s="7" t="s">
        <v>136</v>
      </c>
      <c r="T222" s="7" t="s">
        <v>137</v>
      </c>
    </row>
    <row r="223" spans="1:20" ht="12.75">
      <c r="A223" s="164" t="s">
        <v>670</v>
      </c>
      <c r="B223" s="164" t="s">
        <v>120</v>
      </c>
      <c r="C223" s="165" t="s">
        <v>143</v>
      </c>
      <c r="D223" s="164" t="s">
        <v>144</v>
      </c>
      <c r="E223" s="166" t="s">
        <v>145</v>
      </c>
      <c r="F223" s="166" t="s">
        <v>254</v>
      </c>
      <c r="G223" s="164" t="s">
        <v>119</v>
      </c>
      <c r="H223" s="167">
        <v>54236875</v>
      </c>
      <c r="I223" s="167">
        <v>1644022.9</v>
      </c>
      <c r="J223" s="167">
        <v>88921.83</v>
      </c>
      <c r="K223" s="167">
        <v>1555101.07</v>
      </c>
      <c r="L223" s="168">
        <v>111957942.803</v>
      </c>
      <c r="M223" s="167">
        <v>7140423.02</v>
      </c>
      <c r="N223" s="167">
        <v>126647414.532</v>
      </c>
      <c r="O223" s="167">
        <v>1555101.07</v>
      </c>
      <c r="P223" s="164" t="s">
        <v>1023</v>
      </c>
      <c r="Q223" s="7" t="s">
        <v>1024</v>
      </c>
      <c r="R223" s="7" t="s">
        <v>124</v>
      </c>
      <c r="S223" s="7" t="s">
        <v>136</v>
      </c>
      <c r="T223" s="7" t="s">
        <v>137</v>
      </c>
    </row>
    <row r="224" spans="1:20" ht="24">
      <c r="A224" s="164" t="s">
        <v>512</v>
      </c>
      <c r="B224" s="164" t="s">
        <v>120</v>
      </c>
      <c r="C224" s="165" t="s">
        <v>527</v>
      </c>
      <c r="D224" s="164" t="s">
        <v>528</v>
      </c>
      <c r="E224" s="166" t="s">
        <v>526</v>
      </c>
      <c r="F224" s="166" t="s">
        <v>254</v>
      </c>
      <c r="G224" s="164" t="s">
        <v>119</v>
      </c>
      <c r="H224" s="167">
        <v>39070000</v>
      </c>
      <c r="I224" s="167">
        <v>39052000</v>
      </c>
      <c r="J224" s="167">
        <v>7449542.5</v>
      </c>
      <c r="K224" s="167">
        <v>31602457.5</v>
      </c>
      <c r="L224" s="168">
        <v>2659440803.622</v>
      </c>
      <c r="M224" s="167">
        <v>603127144.64</v>
      </c>
      <c r="N224" s="167">
        <v>2573703801.286</v>
      </c>
      <c r="O224" s="167">
        <v>31602457.5</v>
      </c>
      <c r="P224" s="164" t="s">
        <v>1023</v>
      </c>
      <c r="Q224" s="7" t="s">
        <v>1024</v>
      </c>
      <c r="R224" s="7" t="s">
        <v>124</v>
      </c>
      <c r="S224" s="7" t="s">
        <v>136</v>
      </c>
      <c r="T224" s="7" t="s">
        <v>182</v>
      </c>
    </row>
    <row r="225" spans="1:20" ht="24">
      <c r="A225" s="164" t="s">
        <v>585</v>
      </c>
      <c r="B225" s="164" t="s">
        <v>120</v>
      </c>
      <c r="C225" s="165" t="s">
        <v>582</v>
      </c>
      <c r="D225" s="164" t="s">
        <v>583</v>
      </c>
      <c r="E225" s="166" t="s">
        <v>584</v>
      </c>
      <c r="F225" s="166" t="s">
        <v>287</v>
      </c>
      <c r="G225" s="164" t="s">
        <v>119</v>
      </c>
      <c r="H225" s="167">
        <v>10000000</v>
      </c>
      <c r="I225" s="167">
        <v>10000000</v>
      </c>
      <c r="J225" s="167">
        <v>4860295</v>
      </c>
      <c r="K225" s="167">
        <v>5139705</v>
      </c>
      <c r="L225" s="168">
        <v>680999898.5</v>
      </c>
      <c r="M225" s="167">
        <v>374626741.04</v>
      </c>
      <c r="N225" s="167">
        <v>418577520.308</v>
      </c>
      <c r="O225" s="167">
        <v>5139705</v>
      </c>
      <c r="P225" s="164" t="s">
        <v>1023</v>
      </c>
      <c r="Q225" s="7" t="s">
        <v>1024</v>
      </c>
      <c r="R225" s="7" t="s">
        <v>124</v>
      </c>
      <c r="S225" s="7" t="s">
        <v>136</v>
      </c>
      <c r="T225" s="7" t="s">
        <v>182</v>
      </c>
    </row>
    <row r="226" spans="1:20" ht="24">
      <c r="A226" s="164" t="s">
        <v>397</v>
      </c>
      <c r="B226" s="164" t="s">
        <v>120</v>
      </c>
      <c r="C226" s="165" t="s">
        <v>398</v>
      </c>
      <c r="D226" s="164" t="s">
        <v>399</v>
      </c>
      <c r="E226" s="166" t="s">
        <v>400</v>
      </c>
      <c r="F226" s="166" t="s">
        <v>123</v>
      </c>
      <c r="G226" s="164" t="s">
        <v>119</v>
      </c>
      <c r="H226" s="167">
        <v>24400000</v>
      </c>
      <c r="I226" s="167">
        <v>24278000</v>
      </c>
      <c r="J226" s="167">
        <v>0</v>
      </c>
      <c r="K226" s="167">
        <v>24278000</v>
      </c>
      <c r="L226" s="168">
        <v>1653331553.578</v>
      </c>
      <c r="M226" s="167">
        <v>0</v>
      </c>
      <c r="N226" s="167">
        <v>1977200060.711</v>
      </c>
      <c r="O226" s="167">
        <v>24278000</v>
      </c>
      <c r="P226" s="164" t="s">
        <v>1023</v>
      </c>
      <c r="Q226" s="7" t="s">
        <v>1024</v>
      </c>
      <c r="R226" s="7" t="s">
        <v>206</v>
      </c>
      <c r="S226" s="7" t="s">
        <v>401</v>
      </c>
      <c r="T226" s="7" t="s">
        <v>182</v>
      </c>
    </row>
    <row r="227" spans="1:20" ht="24">
      <c r="A227" s="164" t="s">
        <v>422</v>
      </c>
      <c r="B227" s="164" t="s">
        <v>120</v>
      </c>
      <c r="C227" s="165" t="s">
        <v>473</v>
      </c>
      <c r="D227" s="164" t="s">
        <v>474</v>
      </c>
      <c r="E227" s="166" t="s">
        <v>400</v>
      </c>
      <c r="F227" s="166" t="s">
        <v>123</v>
      </c>
      <c r="G227" s="164" t="s">
        <v>177</v>
      </c>
      <c r="H227" s="167">
        <v>53500000</v>
      </c>
      <c r="I227" s="167">
        <v>64758864.788</v>
      </c>
      <c r="J227" s="167">
        <v>3459677.64</v>
      </c>
      <c r="K227" s="167">
        <v>58352243.443</v>
      </c>
      <c r="L227" s="168">
        <v>4410078034.788</v>
      </c>
      <c r="M227" s="167">
        <v>275877214.24</v>
      </c>
      <c r="N227" s="167">
        <v>4752206082.771</v>
      </c>
      <c r="O227" s="167">
        <v>37592523.71</v>
      </c>
      <c r="P227" s="164" t="s">
        <v>1023</v>
      </c>
      <c r="Q227" s="7" t="s">
        <v>1024</v>
      </c>
      <c r="R227" s="7" t="s">
        <v>206</v>
      </c>
      <c r="S227" s="7" t="s">
        <v>401</v>
      </c>
      <c r="T227" s="7" t="s">
        <v>182</v>
      </c>
    </row>
    <row r="228" spans="1:20" ht="24">
      <c r="A228" s="164" t="s">
        <v>397</v>
      </c>
      <c r="B228" s="164" t="s">
        <v>671</v>
      </c>
      <c r="C228" s="165" t="s">
        <v>771</v>
      </c>
      <c r="D228" s="165" t="s">
        <v>772</v>
      </c>
      <c r="E228" s="166" t="s">
        <v>773</v>
      </c>
      <c r="F228" s="166" t="s">
        <v>774</v>
      </c>
      <c r="G228" s="165" t="s">
        <v>119</v>
      </c>
      <c r="H228" s="167">
        <v>500000</v>
      </c>
      <c r="I228" s="167">
        <v>7052</v>
      </c>
      <c r="J228" s="167" t="s">
        <v>118</v>
      </c>
      <c r="K228" s="167">
        <v>7052</v>
      </c>
      <c r="L228" s="168">
        <v>480241.128</v>
      </c>
      <c r="M228" s="167" t="s">
        <v>118</v>
      </c>
      <c r="N228" s="167">
        <v>574314.805</v>
      </c>
      <c r="O228" s="167">
        <v>7052</v>
      </c>
      <c r="P228" s="164" t="s">
        <v>1023</v>
      </c>
      <c r="Q228" s="7" t="s">
        <v>1024</v>
      </c>
      <c r="R228" s="7" t="s">
        <v>206</v>
      </c>
      <c r="S228" s="7" t="s">
        <v>401</v>
      </c>
      <c r="T228" s="7" t="s">
        <v>182</v>
      </c>
    </row>
    <row r="229" spans="1:20" ht="24">
      <c r="A229" s="164" t="s">
        <v>669</v>
      </c>
      <c r="B229" s="164" t="s">
        <v>671</v>
      </c>
      <c r="C229" s="165" t="s">
        <v>901</v>
      </c>
      <c r="D229" s="165" t="s">
        <v>902</v>
      </c>
      <c r="E229" s="166" t="s">
        <v>1177</v>
      </c>
      <c r="F229" s="166" t="s">
        <v>1178</v>
      </c>
      <c r="G229" s="165" t="s">
        <v>194</v>
      </c>
      <c r="H229" s="167">
        <v>12400000</v>
      </c>
      <c r="I229" s="167">
        <v>19341370.811</v>
      </c>
      <c r="J229" s="167">
        <v>1144996.919</v>
      </c>
      <c r="K229" s="167">
        <v>14959421.105</v>
      </c>
      <c r="L229" s="168">
        <v>1317147155.891</v>
      </c>
      <c r="M229" s="167">
        <v>92618714.17</v>
      </c>
      <c r="N229" s="167">
        <v>1218295095.017</v>
      </c>
      <c r="O229" s="167">
        <v>9026925.63</v>
      </c>
      <c r="P229" s="164" t="s">
        <v>1023</v>
      </c>
      <c r="Q229" s="7" t="s">
        <v>1024</v>
      </c>
      <c r="R229" s="7" t="s">
        <v>206</v>
      </c>
      <c r="S229" s="7" t="s">
        <v>401</v>
      </c>
      <c r="T229" s="7" t="s">
        <v>137</v>
      </c>
    </row>
    <row r="230" spans="1:20" ht="24">
      <c r="A230" s="164" t="s">
        <v>927</v>
      </c>
      <c r="B230" s="164" t="s">
        <v>671</v>
      </c>
      <c r="C230" s="165" t="s">
        <v>930</v>
      </c>
      <c r="D230" s="165" t="s">
        <v>931</v>
      </c>
      <c r="E230" s="166" t="s">
        <v>744</v>
      </c>
      <c r="F230" s="166" t="s">
        <v>744</v>
      </c>
      <c r="G230" s="165" t="s">
        <v>119</v>
      </c>
      <c r="H230" s="167">
        <v>72607.26</v>
      </c>
      <c r="I230" s="167" t="s">
        <v>118</v>
      </c>
      <c r="J230" s="167">
        <v>72607.26</v>
      </c>
      <c r="K230" s="167" t="s">
        <v>118</v>
      </c>
      <c r="L230" s="168" t="s">
        <v>118</v>
      </c>
      <c r="M230" s="167">
        <v>5500000</v>
      </c>
      <c r="N230" s="167" t="s">
        <v>118</v>
      </c>
      <c r="O230" s="169"/>
      <c r="P230" s="164" t="s">
        <v>1022</v>
      </c>
      <c r="Q230" s="7" t="s">
        <v>1175</v>
      </c>
      <c r="R230" s="7" t="s">
        <v>273</v>
      </c>
      <c r="S230" s="7" t="s">
        <v>1097</v>
      </c>
      <c r="T230" s="7" t="s">
        <v>182</v>
      </c>
    </row>
    <row r="231" spans="1:20" ht="24">
      <c r="A231" s="164" t="s">
        <v>927</v>
      </c>
      <c r="B231" s="164" t="s">
        <v>671</v>
      </c>
      <c r="C231" s="165" t="s">
        <v>939</v>
      </c>
      <c r="D231" s="165" t="s">
        <v>940</v>
      </c>
      <c r="E231" s="166" t="s">
        <v>156</v>
      </c>
      <c r="F231" s="166" t="s">
        <v>156</v>
      </c>
      <c r="G231" s="165" t="s">
        <v>119</v>
      </c>
      <c r="H231" s="167">
        <v>141312.5</v>
      </c>
      <c r="I231" s="167" t="s">
        <v>118</v>
      </c>
      <c r="J231" s="167">
        <v>141312.5</v>
      </c>
      <c r="K231" s="167" t="s">
        <v>118</v>
      </c>
      <c r="L231" s="168" t="s">
        <v>118</v>
      </c>
      <c r="M231" s="167">
        <v>11199012.546</v>
      </c>
      <c r="N231" s="167" t="s">
        <v>118</v>
      </c>
      <c r="O231" s="169"/>
      <c r="P231" s="164" t="s">
        <v>1022</v>
      </c>
      <c r="Q231" s="7" t="s">
        <v>1175</v>
      </c>
      <c r="R231" s="7" t="s">
        <v>273</v>
      </c>
      <c r="S231" s="7" t="s">
        <v>1097</v>
      </c>
      <c r="T231" s="7" t="s">
        <v>182</v>
      </c>
    </row>
    <row r="232" spans="1:20" ht="24">
      <c r="A232" s="164" t="s">
        <v>927</v>
      </c>
      <c r="B232" s="164" t="s">
        <v>671</v>
      </c>
      <c r="C232" s="165" t="s">
        <v>946</v>
      </c>
      <c r="D232" s="165" t="s">
        <v>947</v>
      </c>
      <c r="E232" s="166" t="s">
        <v>567</v>
      </c>
      <c r="F232" s="166" t="s">
        <v>567</v>
      </c>
      <c r="G232" s="165" t="s">
        <v>119</v>
      </c>
      <c r="H232" s="167">
        <v>364377.46</v>
      </c>
      <c r="I232" s="167" t="s">
        <v>118</v>
      </c>
      <c r="J232" s="167">
        <v>364377.46</v>
      </c>
      <c r="K232" s="167" t="s">
        <v>118</v>
      </c>
      <c r="L232" s="168" t="s">
        <v>118</v>
      </c>
      <c r="M232" s="167">
        <v>29314168.534</v>
      </c>
      <c r="N232" s="167" t="s">
        <v>118</v>
      </c>
      <c r="O232" s="169"/>
      <c r="P232" s="164" t="s">
        <v>1022</v>
      </c>
      <c r="Q232" s="7" t="s">
        <v>1175</v>
      </c>
      <c r="R232" s="7" t="s">
        <v>273</v>
      </c>
      <c r="S232" s="7" t="s">
        <v>1097</v>
      </c>
      <c r="T232" s="7" t="s">
        <v>182</v>
      </c>
    </row>
    <row r="233" spans="1:20" ht="24">
      <c r="A233" s="164" t="s">
        <v>927</v>
      </c>
      <c r="B233" s="164" t="s">
        <v>671</v>
      </c>
      <c r="C233" s="165" t="s">
        <v>32</v>
      </c>
      <c r="D233" s="165" t="s">
        <v>33</v>
      </c>
      <c r="E233" s="166" t="s">
        <v>135</v>
      </c>
      <c r="F233" s="166" t="s">
        <v>135</v>
      </c>
      <c r="G233" s="165" t="s">
        <v>119</v>
      </c>
      <c r="H233" s="167">
        <v>277502.97</v>
      </c>
      <c r="I233" s="167" t="s">
        <v>118</v>
      </c>
      <c r="J233" s="167">
        <v>277502.97</v>
      </c>
      <c r="K233" s="167" t="s">
        <v>118</v>
      </c>
      <c r="L233" s="168" t="s">
        <v>118</v>
      </c>
      <c r="M233" s="167">
        <v>22599838.913</v>
      </c>
      <c r="N233" s="167" t="s">
        <v>118</v>
      </c>
      <c r="O233" s="169"/>
      <c r="P233" s="164" t="s">
        <v>1022</v>
      </c>
      <c r="Q233" s="7" t="s">
        <v>1175</v>
      </c>
      <c r="R233" s="7" t="s">
        <v>273</v>
      </c>
      <c r="S233" s="7" t="s">
        <v>1097</v>
      </c>
      <c r="T233" s="7" t="s">
        <v>182</v>
      </c>
    </row>
    <row r="234" spans="1:20" ht="24">
      <c r="A234" s="164" t="s">
        <v>927</v>
      </c>
      <c r="B234" s="164" t="s">
        <v>671</v>
      </c>
      <c r="C234" s="165" t="s">
        <v>928</v>
      </c>
      <c r="D234" s="165" t="s">
        <v>929</v>
      </c>
      <c r="E234" s="166" t="s">
        <v>186</v>
      </c>
      <c r="F234" s="166" t="s">
        <v>186</v>
      </c>
      <c r="G234" s="165" t="s">
        <v>119</v>
      </c>
      <c r="H234" s="167">
        <v>252299.1</v>
      </c>
      <c r="I234" s="167" t="s">
        <v>118</v>
      </c>
      <c r="J234" s="167">
        <v>252299.1</v>
      </c>
      <c r="K234" s="167" t="s">
        <v>118</v>
      </c>
      <c r="L234" s="168" t="s">
        <v>118</v>
      </c>
      <c r="M234" s="167">
        <v>18059573.183</v>
      </c>
      <c r="N234" s="167" t="s">
        <v>118</v>
      </c>
      <c r="O234" s="169"/>
      <c r="P234" s="164" t="s">
        <v>1022</v>
      </c>
      <c r="Q234" s="7" t="s">
        <v>1175</v>
      </c>
      <c r="R234" s="7" t="s">
        <v>273</v>
      </c>
      <c r="S234" s="7" t="s">
        <v>1097</v>
      </c>
      <c r="T234" s="7" t="s">
        <v>182</v>
      </c>
    </row>
    <row r="235" spans="1:20" ht="24">
      <c r="A235" s="164" t="s">
        <v>927</v>
      </c>
      <c r="B235" s="164" t="s">
        <v>671</v>
      </c>
      <c r="C235" s="165" t="s">
        <v>932</v>
      </c>
      <c r="D235" s="165" t="s">
        <v>933</v>
      </c>
      <c r="E235" s="166" t="s">
        <v>375</v>
      </c>
      <c r="F235" s="166" t="s">
        <v>375</v>
      </c>
      <c r="G235" s="165" t="s">
        <v>119</v>
      </c>
      <c r="H235" s="167">
        <v>95183.62</v>
      </c>
      <c r="I235" s="167" t="s">
        <v>118</v>
      </c>
      <c r="J235" s="167">
        <v>95183.62</v>
      </c>
      <c r="K235" s="167" t="s">
        <v>118</v>
      </c>
      <c r="L235" s="168" t="s">
        <v>118</v>
      </c>
      <c r="M235" s="167">
        <v>7432411.202</v>
      </c>
      <c r="N235" s="167" t="s">
        <v>118</v>
      </c>
      <c r="O235" s="169"/>
      <c r="P235" s="164" t="s">
        <v>1022</v>
      </c>
      <c r="Q235" s="7" t="s">
        <v>1175</v>
      </c>
      <c r="R235" s="7" t="s">
        <v>273</v>
      </c>
      <c r="S235" s="7" t="s">
        <v>1097</v>
      </c>
      <c r="T235" s="7" t="s">
        <v>182</v>
      </c>
    </row>
    <row r="236" spans="1:20" ht="24">
      <c r="A236" s="164" t="s">
        <v>927</v>
      </c>
      <c r="B236" s="164" t="s">
        <v>671</v>
      </c>
      <c r="C236" s="165" t="s">
        <v>934</v>
      </c>
      <c r="D236" s="165" t="s">
        <v>935</v>
      </c>
      <c r="E236" s="166" t="s">
        <v>936</v>
      </c>
      <c r="F236" s="166" t="s">
        <v>936</v>
      </c>
      <c r="G236" s="165" t="s">
        <v>119</v>
      </c>
      <c r="H236" s="167">
        <v>313910.02</v>
      </c>
      <c r="I236" s="167" t="s">
        <v>118</v>
      </c>
      <c r="J236" s="167">
        <v>313910.02</v>
      </c>
      <c r="K236" s="167" t="s">
        <v>118</v>
      </c>
      <c r="L236" s="168" t="s">
        <v>118</v>
      </c>
      <c r="M236" s="167">
        <v>25599353.147</v>
      </c>
      <c r="N236" s="167" t="s">
        <v>118</v>
      </c>
      <c r="O236" s="169"/>
      <c r="P236" s="164" t="s">
        <v>1022</v>
      </c>
      <c r="Q236" s="7" t="s">
        <v>1175</v>
      </c>
      <c r="R236" s="7" t="s">
        <v>273</v>
      </c>
      <c r="S236" s="7" t="s">
        <v>1097</v>
      </c>
      <c r="T236" s="7" t="s">
        <v>182</v>
      </c>
    </row>
    <row r="237" spans="1:20" ht="24">
      <c r="A237" s="164" t="s">
        <v>927</v>
      </c>
      <c r="B237" s="164" t="s">
        <v>671</v>
      </c>
      <c r="C237" s="165" t="s">
        <v>937</v>
      </c>
      <c r="D237" s="165" t="s">
        <v>938</v>
      </c>
      <c r="E237" s="166" t="s">
        <v>545</v>
      </c>
      <c r="F237" s="166" t="s">
        <v>545</v>
      </c>
      <c r="G237" s="165" t="s">
        <v>119</v>
      </c>
      <c r="H237" s="167">
        <v>170296.7</v>
      </c>
      <c r="I237" s="167" t="s">
        <v>118</v>
      </c>
      <c r="J237" s="167">
        <v>170296.7</v>
      </c>
      <c r="K237" s="167" t="s">
        <v>118</v>
      </c>
      <c r="L237" s="168" t="s">
        <v>118</v>
      </c>
      <c r="M237" s="167">
        <v>13415125.434</v>
      </c>
      <c r="N237" s="167" t="s">
        <v>118</v>
      </c>
      <c r="O237" s="169"/>
      <c r="P237" s="164" t="s">
        <v>1022</v>
      </c>
      <c r="Q237" s="7" t="s">
        <v>1175</v>
      </c>
      <c r="R237" s="7" t="s">
        <v>273</v>
      </c>
      <c r="S237" s="7" t="s">
        <v>1097</v>
      </c>
      <c r="T237" s="7" t="s">
        <v>182</v>
      </c>
    </row>
    <row r="238" spans="1:20" ht="24">
      <c r="A238" s="164" t="s">
        <v>927</v>
      </c>
      <c r="B238" s="164" t="s">
        <v>671</v>
      </c>
      <c r="C238" s="165" t="s">
        <v>941</v>
      </c>
      <c r="D238" s="165" t="s">
        <v>942</v>
      </c>
      <c r="E238" s="166" t="s">
        <v>943</v>
      </c>
      <c r="F238" s="166" t="s">
        <v>943</v>
      </c>
      <c r="G238" s="165" t="s">
        <v>119</v>
      </c>
      <c r="H238" s="167">
        <v>121882.36</v>
      </c>
      <c r="I238" s="167" t="s">
        <v>118</v>
      </c>
      <c r="J238" s="167">
        <v>121882.36</v>
      </c>
      <c r="K238" s="167" t="s">
        <v>118</v>
      </c>
      <c r="L238" s="168" t="s">
        <v>118</v>
      </c>
      <c r="M238" s="167">
        <v>9622615.709</v>
      </c>
      <c r="N238" s="167" t="s">
        <v>118</v>
      </c>
      <c r="O238" s="169"/>
      <c r="P238" s="164" t="s">
        <v>1022</v>
      </c>
      <c r="Q238" s="7" t="s">
        <v>1175</v>
      </c>
      <c r="R238" s="7" t="s">
        <v>273</v>
      </c>
      <c r="S238" s="7" t="s">
        <v>1097</v>
      </c>
      <c r="T238" s="7" t="s">
        <v>182</v>
      </c>
    </row>
    <row r="239" spans="1:20" ht="24">
      <c r="A239" s="164" t="s">
        <v>927</v>
      </c>
      <c r="B239" s="164" t="s">
        <v>671</v>
      </c>
      <c r="C239" s="165" t="s">
        <v>944</v>
      </c>
      <c r="D239" s="165" t="s">
        <v>945</v>
      </c>
      <c r="E239" s="166" t="s">
        <v>554</v>
      </c>
      <c r="F239" s="166" t="s">
        <v>554</v>
      </c>
      <c r="G239" s="165" t="s">
        <v>119</v>
      </c>
      <c r="H239" s="167">
        <v>262329.11</v>
      </c>
      <c r="I239" s="167" t="s">
        <v>118</v>
      </c>
      <c r="J239" s="167">
        <v>262329.11</v>
      </c>
      <c r="K239" s="167" t="s">
        <v>118</v>
      </c>
      <c r="L239" s="168" t="s">
        <v>118</v>
      </c>
      <c r="M239" s="167">
        <v>20966653.692</v>
      </c>
      <c r="N239" s="167" t="s">
        <v>118</v>
      </c>
      <c r="O239" s="169"/>
      <c r="P239" s="164" t="s">
        <v>1022</v>
      </c>
      <c r="Q239" s="7" t="s">
        <v>1175</v>
      </c>
      <c r="R239" s="7" t="s">
        <v>273</v>
      </c>
      <c r="S239" s="7" t="s">
        <v>1097</v>
      </c>
      <c r="T239" s="7" t="s">
        <v>182</v>
      </c>
    </row>
    <row r="240" spans="1:20" ht="24">
      <c r="A240" s="164" t="s">
        <v>927</v>
      </c>
      <c r="B240" s="164" t="s">
        <v>671</v>
      </c>
      <c r="C240" s="165" t="s">
        <v>1098</v>
      </c>
      <c r="D240" s="165" t="s">
        <v>1099</v>
      </c>
      <c r="E240" s="166" t="s">
        <v>386</v>
      </c>
      <c r="F240" s="166" t="s">
        <v>386</v>
      </c>
      <c r="G240" s="165" t="s">
        <v>119</v>
      </c>
      <c r="H240" s="167">
        <v>18109</v>
      </c>
      <c r="I240" s="167" t="s">
        <v>118</v>
      </c>
      <c r="J240" s="167">
        <v>18109</v>
      </c>
      <c r="K240" s="167" t="s">
        <v>118</v>
      </c>
      <c r="L240" s="168" t="s">
        <v>118</v>
      </c>
      <c r="M240" s="167">
        <v>1457321.696</v>
      </c>
      <c r="N240" s="167" t="s">
        <v>118</v>
      </c>
      <c r="O240" s="169"/>
      <c r="P240" s="164" t="s">
        <v>1022</v>
      </c>
      <c r="Q240" s="7" t="s">
        <v>1175</v>
      </c>
      <c r="R240" s="7" t="s">
        <v>273</v>
      </c>
      <c r="S240" s="7" t="s">
        <v>1097</v>
      </c>
      <c r="T240" s="7" t="s">
        <v>182</v>
      </c>
    </row>
    <row r="241" spans="1:20" ht="24">
      <c r="A241" s="164" t="s">
        <v>927</v>
      </c>
      <c r="B241" s="164" t="s">
        <v>671</v>
      </c>
      <c r="C241" s="165" t="s">
        <v>1100</v>
      </c>
      <c r="D241" s="165" t="s">
        <v>1101</v>
      </c>
      <c r="E241" s="166" t="s">
        <v>31</v>
      </c>
      <c r="F241" s="166" t="s">
        <v>31</v>
      </c>
      <c r="G241" s="165" t="s">
        <v>119</v>
      </c>
      <c r="H241" s="167">
        <v>112652.27</v>
      </c>
      <c r="I241" s="167" t="s">
        <v>118</v>
      </c>
      <c r="J241" s="167">
        <v>112652.27</v>
      </c>
      <c r="K241" s="167" t="s">
        <v>118</v>
      </c>
      <c r="L241" s="168" t="s">
        <v>118</v>
      </c>
      <c r="M241" s="167">
        <v>9124833.14</v>
      </c>
      <c r="N241" s="167" t="s">
        <v>118</v>
      </c>
      <c r="O241" s="169"/>
      <c r="P241" s="164" t="s">
        <v>1022</v>
      </c>
      <c r="Q241" s="7" t="s">
        <v>1175</v>
      </c>
      <c r="R241" s="7" t="s">
        <v>273</v>
      </c>
      <c r="S241" s="7" t="s">
        <v>1097</v>
      </c>
      <c r="T241" s="7" t="s">
        <v>182</v>
      </c>
    </row>
    <row r="242" spans="1:20" ht="24">
      <c r="A242" s="164" t="s">
        <v>555</v>
      </c>
      <c r="B242" s="164" t="s">
        <v>120</v>
      </c>
      <c r="C242" s="165" t="s">
        <v>564</v>
      </c>
      <c r="D242" s="164" t="s">
        <v>565</v>
      </c>
      <c r="E242" s="166" t="s">
        <v>566</v>
      </c>
      <c r="F242" s="166" t="s">
        <v>567</v>
      </c>
      <c r="G242" s="164" t="s">
        <v>177</v>
      </c>
      <c r="H242" s="167">
        <v>13400000</v>
      </c>
      <c r="I242" s="167">
        <v>16340962.434</v>
      </c>
      <c r="J242" s="167">
        <v>0</v>
      </c>
      <c r="K242" s="167">
        <v>15598246.272</v>
      </c>
      <c r="L242" s="168">
        <v>1112819375.909</v>
      </c>
      <c r="M242" s="167">
        <v>0</v>
      </c>
      <c r="N242" s="167">
        <v>1270321009.795</v>
      </c>
      <c r="O242" s="167">
        <v>10048927.14</v>
      </c>
      <c r="P242" s="164" t="s">
        <v>1023</v>
      </c>
      <c r="Q242" s="7" t="s">
        <v>1024</v>
      </c>
      <c r="R242" s="7" t="s">
        <v>187</v>
      </c>
      <c r="S242" s="7" t="s">
        <v>1097</v>
      </c>
      <c r="T242" s="7" t="s">
        <v>182</v>
      </c>
    </row>
    <row r="243" spans="1:20" ht="24">
      <c r="A243" s="164" t="s">
        <v>180</v>
      </c>
      <c r="B243" s="164" t="s">
        <v>120</v>
      </c>
      <c r="C243" s="165" t="s">
        <v>317</v>
      </c>
      <c r="D243" s="164" t="s">
        <v>318</v>
      </c>
      <c r="E243" s="166" t="s">
        <v>298</v>
      </c>
      <c r="F243" s="166" t="s">
        <v>175</v>
      </c>
      <c r="G243" s="164" t="s">
        <v>177</v>
      </c>
      <c r="H243" s="167">
        <v>29181000</v>
      </c>
      <c r="I243" s="167">
        <v>38344381.329</v>
      </c>
      <c r="J243" s="167">
        <v>8530949.9</v>
      </c>
      <c r="K243" s="167">
        <v>27960254.033</v>
      </c>
      <c r="L243" s="168">
        <v>2611251979.277</v>
      </c>
      <c r="M243" s="167">
        <v>666925870.29</v>
      </c>
      <c r="N243" s="167">
        <v>2277082789.832</v>
      </c>
      <c r="O243" s="167">
        <v>18012958.04</v>
      </c>
      <c r="P243" s="164" t="s">
        <v>1023</v>
      </c>
      <c r="Q243" s="7" t="s">
        <v>1024</v>
      </c>
      <c r="R243" s="7" t="s">
        <v>187</v>
      </c>
      <c r="S243" s="7" t="s">
        <v>1097</v>
      </c>
      <c r="T243" s="7" t="s">
        <v>182</v>
      </c>
    </row>
    <row r="244" spans="1:20" ht="24">
      <c r="A244" s="164" t="s">
        <v>512</v>
      </c>
      <c r="B244" s="164" t="s">
        <v>120</v>
      </c>
      <c r="C244" s="165" t="s">
        <v>515</v>
      </c>
      <c r="D244" s="164" t="s">
        <v>516</v>
      </c>
      <c r="E244" s="166" t="s">
        <v>514</v>
      </c>
      <c r="F244" s="166" t="s">
        <v>224</v>
      </c>
      <c r="G244" s="164" t="s">
        <v>119</v>
      </c>
      <c r="H244" s="167">
        <v>5000000</v>
      </c>
      <c r="I244" s="167">
        <v>164869.07</v>
      </c>
      <c r="J244" s="167">
        <v>165906.25</v>
      </c>
      <c r="K244" s="167">
        <v>0</v>
      </c>
      <c r="L244" s="168">
        <v>11227581.75</v>
      </c>
      <c r="M244" s="167">
        <v>11539610.79</v>
      </c>
      <c r="N244" s="167">
        <v>0</v>
      </c>
      <c r="O244" s="167">
        <v>1080566.66</v>
      </c>
      <c r="P244" s="164" t="s">
        <v>1023</v>
      </c>
      <c r="Q244" s="7" t="s">
        <v>1024</v>
      </c>
      <c r="R244" s="7" t="s">
        <v>216</v>
      </c>
      <c r="S244" s="7" t="s">
        <v>517</v>
      </c>
      <c r="T244" s="7" t="s">
        <v>182</v>
      </c>
    </row>
    <row r="245" spans="1:20" ht="12.75">
      <c r="A245" s="164" t="s">
        <v>512</v>
      </c>
      <c r="B245" s="164" t="s">
        <v>120</v>
      </c>
      <c r="C245" s="165" t="s">
        <v>518</v>
      </c>
      <c r="D245" s="164" t="s">
        <v>519</v>
      </c>
      <c r="E245" s="166" t="s">
        <v>514</v>
      </c>
      <c r="F245" s="166" t="s">
        <v>135</v>
      </c>
      <c r="G245" s="164" t="s">
        <v>119</v>
      </c>
      <c r="H245" s="167">
        <v>20000000</v>
      </c>
      <c r="I245" s="167">
        <v>9806687.16</v>
      </c>
      <c r="J245" s="167">
        <v>1522374.23</v>
      </c>
      <c r="K245" s="167">
        <v>8284312.93</v>
      </c>
      <c r="L245" s="168">
        <v>667835296.058</v>
      </c>
      <c r="M245" s="167">
        <v>123102950.61</v>
      </c>
      <c r="N245" s="167">
        <v>674674356.54</v>
      </c>
      <c r="O245" s="167">
        <v>9806687.16</v>
      </c>
      <c r="P245" s="164" t="s">
        <v>1023</v>
      </c>
      <c r="Q245" s="7" t="s">
        <v>1024</v>
      </c>
      <c r="R245" s="7" t="s">
        <v>216</v>
      </c>
      <c r="S245" s="7" t="s">
        <v>517</v>
      </c>
      <c r="T245" s="7" t="s">
        <v>182</v>
      </c>
    </row>
    <row r="246" spans="1:20" ht="24">
      <c r="A246" s="164" t="s">
        <v>512</v>
      </c>
      <c r="B246" s="164" t="s">
        <v>671</v>
      </c>
      <c r="C246" s="165" t="s">
        <v>823</v>
      </c>
      <c r="D246" s="165" t="s">
        <v>824</v>
      </c>
      <c r="E246" s="166" t="s">
        <v>825</v>
      </c>
      <c r="F246" s="166" t="s">
        <v>826</v>
      </c>
      <c r="G246" s="165" t="s">
        <v>119</v>
      </c>
      <c r="H246" s="167">
        <v>250000</v>
      </c>
      <c r="I246" s="167">
        <v>162522.28</v>
      </c>
      <c r="J246" s="167" t="s">
        <v>118</v>
      </c>
      <c r="K246" s="167">
        <v>162522.28</v>
      </c>
      <c r="L246" s="168">
        <v>11067765.618</v>
      </c>
      <c r="M246" s="167" t="s">
        <v>118</v>
      </c>
      <c r="N246" s="167">
        <v>13235812.747</v>
      </c>
      <c r="O246" s="167">
        <v>162522.28</v>
      </c>
      <c r="P246" s="164" t="s">
        <v>1023</v>
      </c>
      <c r="Q246" s="7" t="s">
        <v>1024</v>
      </c>
      <c r="R246" s="7" t="s">
        <v>216</v>
      </c>
      <c r="S246" s="7" t="s">
        <v>517</v>
      </c>
      <c r="T246" s="7" t="s">
        <v>182</v>
      </c>
    </row>
    <row r="247" spans="1:20" ht="24">
      <c r="A247" s="164" t="s">
        <v>711</v>
      </c>
      <c r="B247" s="164" t="s">
        <v>671</v>
      </c>
      <c r="C247" s="165" t="s">
        <v>722</v>
      </c>
      <c r="D247" s="165" t="s">
        <v>723</v>
      </c>
      <c r="E247" s="166" t="s">
        <v>724</v>
      </c>
      <c r="F247" s="166" t="s">
        <v>725</v>
      </c>
      <c r="G247" s="165" t="s">
        <v>147</v>
      </c>
      <c r="H247" s="167">
        <v>39000000</v>
      </c>
      <c r="I247" s="167">
        <v>61284599.694</v>
      </c>
      <c r="J247" s="167">
        <v>13048724.983</v>
      </c>
      <c r="K247" s="167">
        <v>41662849.926</v>
      </c>
      <c r="L247" s="168">
        <v>4173480617.119</v>
      </c>
      <c r="M247" s="167">
        <v>1033842250</v>
      </c>
      <c r="N247" s="167">
        <v>3393022053.008</v>
      </c>
      <c r="O247" s="167">
        <v>29500000</v>
      </c>
      <c r="P247" s="164" t="s">
        <v>1020</v>
      </c>
      <c r="Q247" s="7" t="s">
        <v>273</v>
      </c>
      <c r="R247" s="7" t="s">
        <v>273</v>
      </c>
      <c r="S247" s="7" t="s">
        <v>387</v>
      </c>
      <c r="T247" s="7" t="s">
        <v>182</v>
      </c>
    </row>
    <row r="248" spans="1:20" ht="24">
      <c r="A248" s="164" t="s">
        <v>180</v>
      </c>
      <c r="B248" s="164" t="s">
        <v>120</v>
      </c>
      <c r="C248" s="165" t="s">
        <v>384</v>
      </c>
      <c r="D248" s="164" t="s">
        <v>385</v>
      </c>
      <c r="E248" s="166" t="s">
        <v>381</v>
      </c>
      <c r="F248" s="166" t="s">
        <v>386</v>
      </c>
      <c r="G248" s="164" t="s">
        <v>177</v>
      </c>
      <c r="H248" s="167">
        <v>64938000</v>
      </c>
      <c r="I248" s="167" t="s">
        <v>118</v>
      </c>
      <c r="J248" s="167">
        <v>100230504.24</v>
      </c>
      <c r="K248" s="167" t="s">
        <v>118</v>
      </c>
      <c r="L248" s="168" t="s">
        <v>118</v>
      </c>
      <c r="M248" s="167">
        <v>7891929396.75</v>
      </c>
      <c r="N248" s="167" t="s">
        <v>118</v>
      </c>
      <c r="O248" s="169"/>
      <c r="P248" s="164" t="s">
        <v>1020</v>
      </c>
      <c r="Q248" s="7" t="s">
        <v>273</v>
      </c>
      <c r="R248" s="7" t="s">
        <v>273</v>
      </c>
      <c r="S248" s="7" t="s">
        <v>387</v>
      </c>
      <c r="T248" s="7" t="s">
        <v>182</v>
      </c>
    </row>
    <row r="249" spans="1:20" ht="24">
      <c r="A249" s="164" t="s">
        <v>422</v>
      </c>
      <c r="B249" s="164" t="s">
        <v>120</v>
      </c>
      <c r="C249" s="165" t="s">
        <v>1095</v>
      </c>
      <c r="D249" s="164" t="s">
        <v>1096</v>
      </c>
      <c r="E249" s="166" t="s">
        <v>1094</v>
      </c>
      <c r="F249" s="166" t="s">
        <v>326</v>
      </c>
      <c r="G249" s="164" t="s">
        <v>177</v>
      </c>
      <c r="H249" s="167">
        <v>200600000</v>
      </c>
      <c r="I249" s="167" t="s">
        <v>118</v>
      </c>
      <c r="J249" s="167">
        <v>102025500</v>
      </c>
      <c r="K249" s="167">
        <v>208556672.104</v>
      </c>
      <c r="L249" s="168" t="s">
        <v>118</v>
      </c>
      <c r="M249" s="167">
        <v>8259005263.65</v>
      </c>
      <c r="N249" s="167">
        <v>16984853148.758</v>
      </c>
      <c r="O249" s="167">
        <v>134359386.69</v>
      </c>
      <c r="P249" s="164" t="s">
        <v>1020</v>
      </c>
      <c r="Q249" s="7" t="s">
        <v>273</v>
      </c>
      <c r="R249" s="7" t="s">
        <v>273</v>
      </c>
      <c r="S249" s="7" t="s">
        <v>387</v>
      </c>
      <c r="T249" s="7" t="s">
        <v>182</v>
      </c>
    </row>
    <row r="250" spans="1:20" ht="24">
      <c r="A250" s="164" t="s">
        <v>180</v>
      </c>
      <c r="B250" s="164" t="s">
        <v>120</v>
      </c>
      <c r="C250" s="165" t="s">
        <v>198</v>
      </c>
      <c r="D250" s="164" t="s">
        <v>200</v>
      </c>
      <c r="E250" s="166" t="s">
        <v>201</v>
      </c>
      <c r="F250" s="166" t="s">
        <v>123</v>
      </c>
      <c r="G250" s="164" t="s">
        <v>199</v>
      </c>
      <c r="H250" s="167">
        <v>9118900000</v>
      </c>
      <c r="I250" s="167">
        <v>40316251.367</v>
      </c>
      <c r="J250" s="167">
        <v>18592824.53</v>
      </c>
      <c r="K250" s="167">
        <v>26144521.254</v>
      </c>
      <c r="L250" s="168">
        <v>2745536308.902</v>
      </c>
      <c r="M250" s="167">
        <v>1455435079.22</v>
      </c>
      <c r="N250" s="167">
        <v>2129209531.731</v>
      </c>
      <c r="O250" s="167">
        <v>2509089702.95</v>
      </c>
      <c r="P250" s="164" t="s">
        <v>1023</v>
      </c>
      <c r="Q250" s="7" t="s">
        <v>1024</v>
      </c>
      <c r="R250" s="7" t="s">
        <v>124</v>
      </c>
      <c r="S250" s="7" t="s">
        <v>387</v>
      </c>
      <c r="T250" s="7" t="s">
        <v>182</v>
      </c>
    </row>
    <row r="251" spans="1:20" ht="24">
      <c r="A251" s="164" t="s">
        <v>180</v>
      </c>
      <c r="B251" s="164" t="s">
        <v>120</v>
      </c>
      <c r="C251" s="165" t="s">
        <v>202</v>
      </c>
      <c r="D251" s="164" t="s">
        <v>203</v>
      </c>
      <c r="E251" s="166" t="s">
        <v>201</v>
      </c>
      <c r="F251" s="166" t="s">
        <v>123</v>
      </c>
      <c r="G251" s="164" t="s">
        <v>177</v>
      </c>
      <c r="H251" s="167">
        <v>59279000</v>
      </c>
      <c r="I251" s="167">
        <v>54219010.879</v>
      </c>
      <c r="J251" s="167">
        <v>19391471.63</v>
      </c>
      <c r="K251" s="167">
        <v>32577210.73</v>
      </c>
      <c r="L251" s="168">
        <v>3692314090.596</v>
      </c>
      <c r="M251" s="167">
        <v>1518927710.81</v>
      </c>
      <c r="N251" s="167">
        <v>2653087693.944</v>
      </c>
      <c r="O251" s="167">
        <v>20987360.46</v>
      </c>
      <c r="P251" s="164" t="s">
        <v>1023</v>
      </c>
      <c r="Q251" s="7" t="s">
        <v>1024</v>
      </c>
      <c r="R251" s="7" t="s">
        <v>124</v>
      </c>
      <c r="S251" s="7" t="s">
        <v>387</v>
      </c>
      <c r="T251" s="7" t="s">
        <v>182</v>
      </c>
    </row>
    <row r="252" spans="1:20" ht="24">
      <c r="A252" s="164" t="s">
        <v>180</v>
      </c>
      <c r="B252" s="164" t="s">
        <v>120</v>
      </c>
      <c r="C252" s="165" t="s">
        <v>212</v>
      </c>
      <c r="D252" s="164" t="s">
        <v>213</v>
      </c>
      <c r="E252" s="166" t="s">
        <v>214</v>
      </c>
      <c r="F252" s="166" t="s">
        <v>215</v>
      </c>
      <c r="G252" s="164" t="s">
        <v>177</v>
      </c>
      <c r="H252" s="167">
        <v>5793530.9</v>
      </c>
      <c r="I252" s="167">
        <v>320631.939</v>
      </c>
      <c r="J252" s="167">
        <v>285477.26</v>
      </c>
      <c r="K252" s="167" t="s">
        <v>118</v>
      </c>
      <c r="L252" s="168">
        <v>21835031.797</v>
      </c>
      <c r="M252" s="167">
        <v>22727126.45</v>
      </c>
      <c r="N252" s="167" t="s">
        <v>118</v>
      </c>
      <c r="O252" s="169"/>
      <c r="P252" s="164" t="s">
        <v>1023</v>
      </c>
      <c r="Q252" s="7" t="s">
        <v>1024</v>
      </c>
      <c r="R252" s="7" t="s">
        <v>216</v>
      </c>
      <c r="S252" s="7" t="s">
        <v>387</v>
      </c>
      <c r="T252" s="7" t="s">
        <v>182</v>
      </c>
    </row>
    <row r="253" spans="1:20" ht="24">
      <c r="A253" s="164" t="s">
        <v>180</v>
      </c>
      <c r="B253" s="164" t="s">
        <v>120</v>
      </c>
      <c r="C253" s="165" t="s">
        <v>220</v>
      </c>
      <c r="D253" s="164" t="s">
        <v>221</v>
      </c>
      <c r="E253" s="166" t="s">
        <v>222</v>
      </c>
      <c r="F253" s="166" t="s">
        <v>223</v>
      </c>
      <c r="G253" s="164" t="s">
        <v>177</v>
      </c>
      <c r="H253" s="167">
        <v>1401743.93</v>
      </c>
      <c r="I253" s="167">
        <v>238515.54</v>
      </c>
      <c r="J253" s="167">
        <v>263209.67</v>
      </c>
      <c r="K253" s="167" t="s">
        <v>118</v>
      </c>
      <c r="L253" s="168">
        <v>16242905.851</v>
      </c>
      <c r="M253" s="167">
        <v>20974844.29</v>
      </c>
      <c r="N253" s="167" t="s">
        <v>118</v>
      </c>
      <c r="O253" s="169"/>
      <c r="P253" s="164" t="s">
        <v>1023</v>
      </c>
      <c r="Q253" s="7" t="s">
        <v>1024</v>
      </c>
      <c r="R253" s="7" t="s">
        <v>187</v>
      </c>
      <c r="S253" s="7" t="s">
        <v>387</v>
      </c>
      <c r="T253" s="7" t="s">
        <v>182</v>
      </c>
    </row>
    <row r="254" spans="1:20" ht="24">
      <c r="A254" s="164" t="s">
        <v>180</v>
      </c>
      <c r="B254" s="164" t="s">
        <v>120</v>
      </c>
      <c r="C254" s="165" t="s">
        <v>238</v>
      </c>
      <c r="D254" s="164" t="s">
        <v>239</v>
      </c>
      <c r="E254" s="166" t="s">
        <v>240</v>
      </c>
      <c r="F254" s="166" t="s">
        <v>156</v>
      </c>
      <c r="G254" s="164" t="s">
        <v>177</v>
      </c>
      <c r="H254" s="167">
        <v>1290394.87</v>
      </c>
      <c r="I254" s="167">
        <v>64933.768</v>
      </c>
      <c r="J254" s="167">
        <v>58256.09</v>
      </c>
      <c r="K254" s="167" t="s">
        <v>118</v>
      </c>
      <c r="L254" s="168">
        <v>4421988.915</v>
      </c>
      <c r="M254" s="167">
        <v>4640097.08</v>
      </c>
      <c r="N254" s="167" t="s">
        <v>118</v>
      </c>
      <c r="O254" s="169"/>
      <c r="P254" s="164" t="s">
        <v>1023</v>
      </c>
      <c r="Q254" s="7" t="s">
        <v>1024</v>
      </c>
      <c r="R254" s="7" t="s">
        <v>206</v>
      </c>
      <c r="S254" s="7" t="s">
        <v>387</v>
      </c>
      <c r="T254" s="7" t="s">
        <v>182</v>
      </c>
    </row>
    <row r="255" spans="1:20" ht="24">
      <c r="A255" s="164" t="s">
        <v>180</v>
      </c>
      <c r="B255" s="164" t="s">
        <v>120</v>
      </c>
      <c r="C255" s="165" t="s">
        <v>310</v>
      </c>
      <c r="D255" s="164" t="s">
        <v>311</v>
      </c>
      <c r="E255" s="166" t="s">
        <v>298</v>
      </c>
      <c r="F255" s="166" t="s">
        <v>47</v>
      </c>
      <c r="G255" s="164" t="s">
        <v>177</v>
      </c>
      <c r="H255" s="167">
        <v>1432000</v>
      </c>
      <c r="I255" s="167">
        <v>1697690.166</v>
      </c>
      <c r="J255" s="167">
        <v>12595.92</v>
      </c>
      <c r="K255" s="167">
        <v>1608110.29</v>
      </c>
      <c r="L255" s="168">
        <v>115612683.052</v>
      </c>
      <c r="M255" s="167">
        <v>950334.45</v>
      </c>
      <c r="N255" s="167">
        <v>130964484.846</v>
      </c>
      <c r="O255" s="167">
        <v>1036000</v>
      </c>
      <c r="P255" s="164" t="s">
        <v>1023</v>
      </c>
      <c r="Q255" s="7" t="s">
        <v>1024</v>
      </c>
      <c r="R255" s="7" t="s">
        <v>197</v>
      </c>
      <c r="S255" s="7" t="s">
        <v>387</v>
      </c>
      <c r="T255" s="7" t="s">
        <v>182</v>
      </c>
    </row>
    <row r="256" spans="1:20" ht="24">
      <c r="A256" s="164" t="s">
        <v>180</v>
      </c>
      <c r="B256" s="164" t="s">
        <v>120</v>
      </c>
      <c r="C256" s="165" t="s">
        <v>390</v>
      </c>
      <c r="D256" s="164" t="s">
        <v>391</v>
      </c>
      <c r="E256" s="166" t="s">
        <v>392</v>
      </c>
      <c r="F256" s="166" t="s">
        <v>393</v>
      </c>
      <c r="G256" s="164" t="s">
        <v>177</v>
      </c>
      <c r="H256" s="167">
        <v>25538000</v>
      </c>
      <c r="I256" s="167" t="s">
        <v>118</v>
      </c>
      <c r="J256" s="167">
        <v>0</v>
      </c>
      <c r="K256" s="167">
        <v>39640849.987</v>
      </c>
      <c r="L256" s="168" t="s">
        <v>118</v>
      </c>
      <c r="M256" s="167">
        <v>0</v>
      </c>
      <c r="N256" s="167">
        <v>3228350399.617</v>
      </c>
      <c r="O256" s="167">
        <v>25538000</v>
      </c>
      <c r="P256" s="164" t="s">
        <v>1023</v>
      </c>
      <c r="Q256" s="7" t="s">
        <v>1024</v>
      </c>
      <c r="R256" s="7" t="s">
        <v>197</v>
      </c>
      <c r="S256" s="7" t="s">
        <v>387</v>
      </c>
      <c r="T256" s="7" t="s">
        <v>182</v>
      </c>
    </row>
    <row r="257" spans="1:20" ht="24">
      <c r="A257" s="164" t="s">
        <v>422</v>
      </c>
      <c r="B257" s="164" t="s">
        <v>120</v>
      </c>
      <c r="C257" s="165" t="s">
        <v>467</v>
      </c>
      <c r="D257" s="164" t="s">
        <v>468</v>
      </c>
      <c r="E257" s="166" t="s">
        <v>469</v>
      </c>
      <c r="F257" s="166" t="s">
        <v>123</v>
      </c>
      <c r="G257" s="164" t="s">
        <v>177</v>
      </c>
      <c r="H257" s="167">
        <v>41000000</v>
      </c>
      <c r="I257" s="167">
        <v>8893246.95</v>
      </c>
      <c r="J257" s="167">
        <v>5398539.24</v>
      </c>
      <c r="K257" s="167">
        <v>3019543.973</v>
      </c>
      <c r="L257" s="168">
        <v>605630026.996</v>
      </c>
      <c r="M257" s="167">
        <v>423461328.04</v>
      </c>
      <c r="N257" s="167">
        <v>245911628.898</v>
      </c>
      <c r="O257" s="167">
        <v>1945294.16</v>
      </c>
      <c r="P257" s="164" t="s">
        <v>1023</v>
      </c>
      <c r="Q257" s="7" t="s">
        <v>1024</v>
      </c>
      <c r="R257" s="7" t="s">
        <v>405</v>
      </c>
      <c r="S257" s="7" t="s">
        <v>387</v>
      </c>
      <c r="T257" s="7" t="s">
        <v>182</v>
      </c>
    </row>
    <row r="258" spans="1:20" ht="24">
      <c r="A258" s="164" t="s">
        <v>604</v>
      </c>
      <c r="B258" s="164" t="s">
        <v>120</v>
      </c>
      <c r="C258" s="165" t="s">
        <v>625</v>
      </c>
      <c r="D258" s="164" t="s">
        <v>626</v>
      </c>
      <c r="E258" s="166" t="s">
        <v>602</v>
      </c>
      <c r="F258" s="166" t="s">
        <v>623</v>
      </c>
      <c r="G258" s="164" t="s">
        <v>199</v>
      </c>
      <c r="H258" s="167">
        <v>9126000000</v>
      </c>
      <c r="I258" s="167">
        <v>84676409.579</v>
      </c>
      <c r="J258" s="167">
        <v>0</v>
      </c>
      <c r="K258" s="167">
        <v>95092216.387</v>
      </c>
      <c r="L258" s="168">
        <v>5766462632.84</v>
      </c>
      <c r="M258" s="167">
        <v>0</v>
      </c>
      <c r="N258" s="167">
        <v>7744309086.969</v>
      </c>
      <c r="O258" s="167">
        <v>9126000000</v>
      </c>
      <c r="P258" s="164" t="s">
        <v>1023</v>
      </c>
      <c r="Q258" s="7" t="s">
        <v>1024</v>
      </c>
      <c r="R258" s="7" t="s">
        <v>124</v>
      </c>
      <c r="S258" s="7" t="s">
        <v>387</v>
      </c>
      <c r="T258" s="7" t="s">
        <v>137</v>
      </c>
    </row>
    <row r="259" spans="1:20" ht="24">
      <c r="A259" s="164" t="s">
        <v>180</v>
      </c>
      <c r="B259" s="164" t="s">
        <v>120</v>
      </c>
      <c r="C259" s="165" t="s">
        <v>312</v>
      </c>
      <c r="D259" s="164" t="s">
        <v>313</v>
      </c>
      <c r="E259" s="166" t="s">
        <v>314</v>
      </c>
      <c r="F259" s="166" t="s">
        <v>135</v>
      </c>
      <c r="G259" s="164" t="s">
        <v>177</v>
      </c>
      <c r="H259" s="167">
        <v>3505000</v>
      </c>
      <c r="I259" s="167">
        <v>5019894.197</v>
      </c>
      <c r="J259" s="167">
        <v>7788.69</v>
      </c>
      <c r="K259" s="167">
        <v>4783972.89</v>
      </c>
      <c r="L259" s="168">
        <v>341854743.852</v>
      </c>
      <c r="M259" s="167">
        <v>590927.9</v>
      </c>
      <c r="N259" s="167">
        <v>389606701.058</v>
      </c>
      <c r="O259" s="167">
        <v>3082000</v>
      </c>
      <c r="P259" s="164" t="s">
        <v>1023</v>
      </c>
      <c r="Q259" s="7" t="s">
        <v>1024</v>
      </c>
      <c r="R259" s="7" t="s">
        <v>250</v>
      </c>
      <c r="S259" s="7" t="s">
        <v>1025</v>
      </c>
      <c r="T259" s="7" t="s">
        <v>182</v>
      </c>
    </row>
    <row r="260" spans="1:20" ht="12.75">
      <c r="A260" s="164" t="s">
        <v>689</v>
      </c>
      <c r="B260" s="164" t="s">
        <v>671</v>
      </c>
      <c r="C260" s="165">
        <v>10022</v>
      </c>
      <c r="D260" s="165" t="s">
        <v>696</v>
      </c>
      <c r="E260" s="166" t="s">
        <v>695</v>
      </c>
      <c r="F260" s="166" t="s">
        <v>123</v>
      </c>
      <c r="G260" s="165" t="s">
        <v>690</v>
      </c>
      <c r="H260" s="167">
        <v>16500000</v>
      </c>
      <c r="I260" s="167">
        <v>4342953.104</v>
      </c>
      <c r="J260" s="167">
        <v>543942.708</v>
      </c>
      <c r="K260" s="167">
        <v>3275518.088</v>
      </c>
      <c r="L260" s="168">
        <v>295755062.315</v>
      </c>
      <c r="M260" s="167">
        <v>43016404.138</v>
      </c>
      <c r="N260" s="167">
        <v>266758158.075</v>
      </c>
      <c r="O260" s="167">
        <v>3778473.89</v>
      </c>
      <c r="P260" s="164" t="s">
        <v>1023</v>
      </c>
      <c r="Q260" s="7" t="s">
        <v>1024</v>
      </c>
      <c r="R260" s="7" t="s">
        <v>347</v>
      </c>
      <c r="S260" s="7" t="s">
        <v>697</v>
      </c>
      <c r="T260" s="7" t="s">
        <v>137</v>
      </c>
    </row>
    <row r="261" spans="1:20" ht="24">
      <c r="A261" s="164" t="s">
        <v>604</v>
      </c>
      <c r="B261" s="164" t="s">
        <v>120</v>
      </c>
      <c r="C261" s="165" t="s">
        <v>608</v>
      </c>
      <c r="D261" s="164" t="s">
        <v>609</v>
      </c>
      <c r="E261" s="166" t="s">
        <v>610</v>
      </c>
      <c r="F261" s="166" t="s">
        <v>254</v>
      </c>
      <c r="G261" s="164" t="s">
        <v>199</v>
      </c>
      <c r="H261" s="167">
        <v>12523000000</v>
      </c>
      <c r="I261" s="167">
        <v>88477033.192</v>
      </c>
      <c r="J261" s="167">
        <v>32074558.78</v>
      </c>
      <c r="K261" s="167">
        <v>66184644.989</v>
      </c>
      <c r="L261" s="168">
        <v>6025285062.315</v>
      </c>
      <c r="M261" s="167">
        <v>2520886098.22</v>
      </c>
      <c r="N261" s="167">
        <v>5390076781.085</v>
      </c>
      <c r="O261" s="167">
        <v>6351740375</v>
      </c>
      <c r="P261" s="164" t="s">
        <v>1023</v>
      </c>
      <c r="Q261" s="7" t="s">
        <v>1024</v>
      </c>
      <c r="R261" s="7" t="s">
        <v>405</v>
      </c>
      <c r="S261" s="21" t="s">
        <v>1179</v>
      </c>
      <c r="T261" s="7" t="s">
        <v>137</v>
      </c>
    </row>
    <row r="262" spans="1:20" ht="24">
      <c r="A262" s="170" t="s">
        <v>903</v>
      </c>
      <c r="B262" s="170" t="s">
        <v>671</v>
      </c>
      <c r="C262" s="171">
        <v>47827</v>
      </c>
      <c r="D262" s="171" t="s">
        <v>1180</v>
      </c>
      <c r="E262" s="172" t="s">
        <v>1181</v>
      </c>
      <c r="F262" s="172" t="s">
        <v>1182</v>
      </c>
      <c r="G262" s="171" t="s">
        <v>119</v>
      </c>
      <c r="H262" s="173">
        <v>1529000</v>
      </c>
      <c r="I262" s="173">
        <v>1529000</v>
      </c>
      <c r="J262" s="173" t="s">
        <v>118</v>
      </c>
      <c r="K262" s="173">
        <v>1529000</v>
      </c>
      <c r="L262" s="174">
        <f>SUM(K262*68.09999)</f>
        <v>104124884.71000001</v>
      </c>
      <c r="M262" s="173" t="s">
        <v>118</v>
      </c>
      <c r="N262" s="173">
        <f>SUM(K262*81.43999)</f>
        <v>124521744.71</v>
      </c>
      <c r="O262" s="173">
        <v>1529000</v>
      </c>
      <c r="P262" s="170" t="s">
        <v>1023</v>
      </c>
      <c r="Q262" s="21" t="s">
        <v>1024</v>
      </c>
      <c r="R262" s="21" t="s">
        <v>405</v>
      </c>
      <c r="S262" s="21" t="s">
        <v>1179</v>
      </c>
      <c r="T262" s="21" t="s">
        <v>182</v>
      </c>
    </row>
    <row r="263" spans="1:20" ht="24">
      <c r="A263" s="164" t="s">
        <v>151</v>
      </c>
      <c r="B263" s="164" t="s">
        <v>120</v>
      </c>
      <c r="C263" s="165" t="s">
        <v>146</v>
      </c>
      <c r="D263" s="164" t="s">
        <v>148</v>
      </c>
      <c r="E263" s="166" t="s">
        <v>149</v>
      </c>
      <c r="F263" s="166" t="s">
        <v>150</v>
      </c>
      <c r="G263" s="164" t="s">
        <v>147</v>
      </c>
      <c r="H263" s="167">
        <v>11017354.66</v>
      </c>
      <c r="I263" s="167">
        <v>953000.479</v>
      </c>
      <c r="J263" s="167">
        <v>0</v>
      </c>
      <c r="K263" s="167">
        <v>856511.761</v>
      </c>
      <c r="L263" s="168">
        <v>64899322.952</v>
      </c>
      <c r="M263" s="167">
        <v>0</v>
      </c>
      <c r="N263" s="167">
        <v>69754308.652</v>
      </c>
      <c r="O263" s="167">
        <v>606465.88</v>
      </c>
      <c r="P263" s="164" t="s">
        <v>1023</v>
      </c>
      <c r="Q263" s="7" t="s">
        <v>1024</v>
      </c>
      <c r="R263" s="7" t="s">
        <v>140</v>
      </c>
      <c r="S263" s="7" t="s">
        <v>152</v>
      </c>
      <c r="T263" s="7" t="s">
        <v>137</v>
      </c>
    </row>
    <row r="264" spans="1:20" ht="24">
      <c r="A264" s="164" t="s">
        <v>160</v>
      </c>
      <c r="B264" s="164" t="s">
        <v>120</v>
      </c>
      <c r="C264" s="165" t="s">
        <v>157</v>
      </c>
      <c r="D264" s="164" t="s">
        <v>158</v>
      </c>
      <c r="E264" s="166" t="s">
        <v>159</v>
      </c>
      <c r="F264" s="166" t="s">
        <v>123</v>
      </c>
      <c r="G264" s="164" t="s">
        <v>147</v>
      </c>
      <c r="H264" s="167">
        <v>51129188.12</v>
      </c>
      <c r="I264" s="167">
        <v>65732192.035</v>
      </c>
      <c r="J264" s="167">
        <v>33893002.22</v>
      </c>
      <c r="K264" s="167">
        <v>24939488.326</v>
      </c>
      <c r="L264" s="168">
        <v>4476361610.399</v>
      </c>
      <c r="M264" s="167">
        <v>2671935272.22</v>
      </c>
      <c r="N264" s="167">
        <v>2031071662.913</v>
      </c>
      <c r="O264" s="167">
        <v>17658775.31</v>
      </c>
      <c r="P264" s="164" t="s">
        <v>1023</v>
      </c>
      <c r="Q264" s="7" t="s">
        <v>1024</v>
      </c>
      <c r="R264" s="7" t="s">
        <v>140</v>
      </c>
      <c r="S264" s="7" t="s">
        <v>152</v>
      </c>
      <c r="T264" s="7" t="s">
        <v>137</v>
      </c>
    </row>
    <row r="265" spans="1:20" ht="24">
      <c r="A265" s="164" t="s">
        <v>160</v>
      </c>
      <c r="B265" s="164" t="s">
        <v>120</v>
      </c>
      <c r="C265" s="165" t="s">
        <v>165</v>
      </c>
      <c r="D265" s="164" t="s">
        <v>166</v>
      </c>
      <c r="E265" s="166" t="s">
        <v>167</v>
      </c>
      <c r="F265" s="166" t="s">
        <v>123</v>
      </c>
      <c r="G265" s="164" t="s">
        <v>147</v>
      </c>
      <c r="H265" s="167">
        <v>57224018.82</v>
      </c>
      <c r="I265" s="167">
        <v>3665157.478</v>
      </c>
      <c r="J265" s="167">
        <v>3382800.37</v>
      </c>
      <c r="K265" s="167">
        <v>35660.052</v>
      </c>
      <c r="L265" s="168">
        <v>249597187.078</v>
      </c>
      <c r="M265" s="167">
        <v>256170916.48</v>
      </c>
      <c r="N265" s="167">
        <v>2904154.285</v>
      </c>
      <c r="O265" s="167">
        <v>25249.63</v>
      </c>
      <c r="P265" s="164" t="s">
        <v>1023</v>
      </c>
      <c r="Q265" s="7" t="s">
        <v>1024</v>
      </c>
      <c r="R265" s="7" t="s">
        <v>140</v>
      </c>
      <c r="S265" s="7" t="s">
        <v>152</v>
      </c>
      <c r="T265" s="7" t="s">
        <v>137</v>
      </c>
    </row>
    <row r="266" spans="1:20" ht="24">
      <c r="A266" s="164" t="s">
        <v>180</v>
      </c>
      <c r="B266" s="164" t="s">
        <v>120</v>
      </c>
      <c r="C266" s="165" t="s">
        <v>330</v>
      </c>
      <c r="D266" s="164" t="s">
        <v>331</v>
      </c>
      <c r="E266" s="166" t="s">
        <v>332</v>
      </c>
      <c r="F266" s="166" t="s">
        <v>333</v>
      </c>
      <c r="G266" s="164" t="s">
        <v>119</v>
      </c>
      <c r="H266" s="167">
        <v>226000000</v>
      </c>
      <c r="I266" s="167">
        <v>194385000</v>
      </c>
      <c r="J266" s="167">
        <v>35155228.08</v>
      </c>
      <c r="K266" s="167">
        <v>159229771.92</v>
      </c>
      <c r="L266" s="168">
        <v>13237616526.992</v>
      </c>
      <c r="M266" s="167">
        <v>2752272157.79</v>
      </c>
      <c r="N266" s="167">
        <v>12967670924.591</v>
      </c>
      <c r="O266" s="167">
        <v>159229771.92</v>
      </c>
      <c r="P266" s="164" t="s">
        <v>1023</v>
      </c>
      <c r="Q266" s="7" t="s">
        <v>1024</v>
      </c>
      <c r="R266" s="7" t="s">
        <v>140</v>
      </c>
      <c r="S266" s="7" t="s">
        <v>152</v>
      </c>
      <c r="T266" s="7" t="s">
        <v>182</v>
      </c>
    </row>
    <row r="267" spans="1:20" ht="24">
      <c r="A267" s="164" t="s">
        <v>180</v>
      </c>
      <c r="B267" s="164" t="s">
        <v>120</v>
      </c>
      <c r="C267" s="165" t="s">
        <v>334</v>
      </c>
      <c r="D267" s="164" t="s">
        <v>335</v>
      </c>
      <c r="E267" s="166" t="s">
        <v>332</v>
      </c>
      <c r="F267" s="166" t="s">
        <v>336</v>
      </c>
      <c r="G267" s="164" t="s">
        <v>177</v>
      </c>
      <c r="H267" s="167">
        <v>6777000</v>
      </c>
      <c r="I267" s="167">
        <v>11020350.817</v>
      </c>
      <c r="J267" s="167">
        <v>0</v>
      </c>
      <c r="K267" s="167">
        <v>10519462.776</v>
      </c>
      <c r="L267" s="168">
        <v>750485778.777</v>
      </c>
      <c r="M267" s="167">
        <v>0</v>
      </c>
      <c r="N267" s="167">
        <v>856704936.103</v>
      </c>
      <c r="O267" s="167">
        <v>6777000</v>
      </c>
      <c r="P267" s="164" t="s">
        <v>1023</v>
      </c>
      <c r="Q267" s="7" t="s">
        <v>1024</v>
      </c>
      <c r="R267" s="7" t="s">
        <v>140</v>
      </c>
      <c r="S267" s="7" t="s">
        <v>152</v>
      </c>
      <c r="T267" s="7" t="s">
        <v>182</v>
      </c>
    </row>
    <row r="268" spans="1:20" ht="24">
      <c r="A268" s="164" t="s">
        <v>180</v>
      </c>
      <c r="B268" s="164" t="s">
        <v>120</v>
      </c>
      <c r="C268" s="165" t="s">
        <v>356</v>
      </c>
      <c r="D268" s="164" t="s">
        <v>357</v>
      </c>
      <c r="E268" s="166" t="s">
        <v>358</v>
      </c>
      <c r="F268" s="166" t="s">
        <v>359</v>
      </c>
      <c r="G268" s="164" t="s">
        <v>119</v>
      </c>
      <c r="H268" s="167">
        <v>220000000</v>
      </c>
      <c r="I268" s="167">
        <v>220000000</v>
      </c>
      <c r="J268" s="167">
        <v>299000</v>
      </c>
      <c r="K268" s="167">
        <v>219701000</v>
      </c>
      <c r="L268" s="168">
        <v>14981997767</v>
      </c>
      <c r="M268" s="167">
        <v>24350556.81</v>
      </c>
      <c r="N268" s="167">
        <v>17892447093.593</v>
      </c>
      <c r="O268" s="167">
        <v>219701000</v>
      </c>
      <c r="P268" s="164" t="s">
        <v>1023</v>
      </c>
      <c r="Q268" s="7" t="s">
        <v>1024</v>
      </c>
      <c r="R268" s="7" t="s">
        <v>140</v>
      </c>
      <c r="S268" s="7" t="s">
        <v>152</v>
      </c>
      <c r="T268" s="7" t="s">
        <v>182</v>
      </c>
    </row>
    <row r="269" spans="1:20" ht="24">
      <c r="A269" s="164" t="s">
        <v>397</v>
      </c>
      <c r="B269" s="164" t="s">
        <v>120</v>
      </c>
      <c r="C269" s="165" t="s">
        <v>415</v>
      </c>
      <c r="D269" s="164" t="s">
        <v>416</v>
      </c>
      <c r="E269" s="166" t="s">
        <v>417</v>
      </c>
      <c r="F269" s="166" t="s">
        <v>326</v>
      </c>
      <c r="G269" s="164" t="s">
        <v>119</v>
      </c>
      <c r="H269" s="167">
        <v>173600000</v>
      </c>
      <c r="I269" s="167" t="s">
        <v>118</v>
      </c>
      <c r="J269" s="167">
        <v>18534154.51</v>
      </c>
      <c r="K269" s="167">
        <v>155065845.49</v>
      </c>
      <c r="L269" s="168" t="s">
        <v>118</v>
      </c>
      <c r="M269" s="167">
        <v>1498868003.84</v>
      </c>
      <c r="N269" s="167">
        <v>12628560800.602</v>
      </c>
      <c r="O269" s="167">
        <v>155065845.49</v>
      </c>
      <c r="P269" s="164" t="s">
        <v>1023</v>
      </c>
      <c r="Q269" s="7" t="s">
        <v>1024</v>
      </c>
      <c r="R269" s="7" t="s">
        <v>140</v>
      </c>
      <c r="S269" s="7" t="s">
        <v>152</v>
      </c>
      <c r="T269" s="7" t="s">
        <v>182</v>
      </c>
    </row>
    <row r="270" spans="1:20" ht="24">
      <c r="A270" s="164" t="s">
        <v>422</v>
      </c>
      <c r="B270" s="164" t="s">
        <v>120</v>
      </c>
      <c r="C270" s="165" t="s">
        <v>506</v>
      </c>
      <c r="D270" s="164" t="s">
        <v>505</v>
      </c>
      <c r="E270" s="166" t="s">
        <v>507</v>
      </c>
      <c r="F270" s="166" t="s">
        <v>326</v>
      </c>
      <c r="G270" s="164" t="s">
        <v>177</v>
      </c>
      <c r="H270" s="167">
        <v>32300000</v>
      </c>
      <c r="I270" s="167" t="s">
        <v>118</v>
      </c>
      <c r="J270" s="167">
        <v>2653875.27</v>
      </c>
      <c r="K270" s="167">
        <v>47401118.276</v>
      </c>
      <c r="L270" s="168" t="s">
        <v>118</v>
      </c>
      <c r="M270" s="167">
        <v>213845989.02</v>
      </c>
      <c r="N270" s="167">
        <v>3860346566.167</v>
      </c>
      <c r="O270" s="167">
        <v>30537431.94</v>
      </c>
      <c r="P270" s="164" t="s">
        <v>1023</v>
      </c>
      <c r="Q270" s="7" t="s">
        <v>1024</v>
      </c>
      <c r="R270" s="7" t="s">
        <v>140</v>
      </c>
      <c r="S270" s="7" t="s">
        <v>152</v>
      </c>
      <c r="T270" s="7" t="s">
        <v>182</v>
      </c>
    </row>
    <row r="271" spans="1:20" ht="12.75">
      <c r="A271" s="164" t="s">
        <v>512</v>
      </c>
      <c r="B271" s="164" t="s">
        <v>120</v>
      </c>
      <c r="C271" s="165" t="s">
        <v>1183</v>
      </c>
      <c r="D271" s="164" t="s">
        <v>513</v>
      </c>
      <c r="E271" s="166" t="s">
        <v>514</v>
      </c>
      <c r="F271" s="166" t="s">
        <v>135</v>
      </c>
      <c r="G271" s="164" t="s">
        <v>119</v>
      </c>
      <c r="H271" s="175">
        <v>8250000</v>
      </c>
      <c r="I271" s="167">
        <v>833960.94</v>
      </c>
      <c r="J271" s="167">
        <v>767310.65</v>
      </c>
      <c r="K271" s="167">
        <v>0</v>
      </c>
      <c r="L271" s="168">
        <v>56792731.69</v>
      </c>
      <c r="M271" s="167">
        <v>61576984.88</v>
      </c>
      <c r="N271" s="167">
        <v>0</v>
      </c>
      <c r="O271" s="167">
        <v>3219420.81</v>
      </c>
      <c r="P271" s="164" t="s">
        <v>1023</v>
      </c>
      <c r="Q271" s="7" t="s">
        <v>1024</v>
      </c>
      <c r="R271" s="7" t="s">
        <v>140</v>
      </c>
      <c r="S271" s="7" t="s">
        <v>152</v>
      </c>
      <c r="T271" s="7" t="s">
        <v>182</v>
      </c>
    </row>
    <row r="272" spans="1:20" ht="24">
      <c r="A272" s="164" t="s">
        <v>512</v>
      </c>
      <c r="B272" s="164" t="s">
        <v>120</v>
      </c>
      <c r="C272" s="165" t="s">
        <v>534</v>
      </c>
      <c r="D272" s="164" t="s">
        <v>535</v>
      </c>
      <c r="E272" s="166" t="s">
        <v>536</v>
      </c>
      <c r="F272" s="166" t="s">
        <v>537</v>
      </c>
      <c r="G272" s="164" t="s">
        <v>119</v>
      </c>
      <c r="H272" s="167">
        <v>150200000</v>
      </c>
      <c r="I272" s="167" t="s">
        <v>118</v>
      </c>
      <c r="J272" s="167">
        <v>27860764.32</v>
      </c>
      <c r="K272" s="167">
        <v>122339235.68</v>
      </c>
      <c r="L272" s="168" t="s">
        <v>118</v>
      </c>
      <c r="M272" s="167">
        <v>2244841373.13</v>
      </c>
      <c r="N272" s="167">
        <v>9963306047.196</v>
      </c>
      <c r="O272" s="167">
        <v>122339235.68</v>
      </c>
      <c r="P272" s="164" t="s">
        <v>1023</v>
      </c>
      <c r="Q272" s="7" t="s">
        <v>1024</v>
      </c>
      <c r="R272" s="7" t="s">
        <v>140</v>
      </c>
      <c r="S272" s="7" t="s">
        <v>152</v>
      </c>
      <c r="T272" s="7" t="s">
        <v>182</v>
      </c>
    </row>
    <row r="273" spans="1:20" ht="24">
      <c r="A273" s="164" t="s">
        <v>512</v>
      </c>
      <c r="B273" s="164" t="s">
        <v>120</v>
      </c>
      <c r="C273" s="165" t="s">
        <v>53</v>
      </c>
      <c r="D273" s="164" t="s">
        <v>54</v>
      </c>
      <c r="E273" s="166" t="s">
        <v>55</v>
      </c>
      <c r="F273" s="166" t="s">
        <v>175</v>
      </c>
      <c r="G273" s="164" t="s">
        <v>119</v>
      </c>
      <c r="H273" s="167">
        <v>137640000</v>
      </c>
      <c r="I273" s="167" t="s">
        <v>118</v>
      </c>
      <c r="J273" s="167">
        <v>0</v>
      </c>
      <c r="K273" s="167">
        <v>137640000</v>
      </c>
      <c r="L273" s="168" t="s">
        <v>118</v>
      </c>
      <c r="M273" s="167">
        <v>0</v>
      </c>
      <c r="N273" s="167">
        <v>11209400130.005</v>
      </c>
      <c r="O273" s="167">
        <v>137640000</v>
      </c>
      <c r="P273" s="164" t="s">
        <v>1023</v>
      </c>
      <c r="Q273" s="7" t="s">
        <v>1024</v>
      </c>
      <c r="R273" s="7" t="s">
        <v>140</v>
      </c>
      <c r="S273" s="7" t="s">
        <v>152</v>
      </c>
      <c r="T273" s="7" t="s">
        <v>182</v>
      </c>
    </row>
    <row r="274" spans="1:20" ht="24">
      <c r="A274" s="164" t="s">
        <v>585</v>
      </c>
      <c r="B274" s="164" t="s">
        <v>120</v>
      </c>
      <c r="C274" s="165" t="s">
        <v>589</v>
      </c>
      <c r="D274" s="164" t="s">
        <v>590</v>
      </c>
      <c r="E274" s="166" t="s">
        <v>591</v>
      </c>
      <c r="F274" s="166" t="s">
        <v>537</v>
      </c>
      <c r="G274" s="164" t="s">
        <v>119</v>
      </c>
      <c r="H274" s="167">
        <v>30000000</v>
      </c>
      <c r="I274" s="167" t="s">
        <v>118</v>
      </c>
      <c r="J274" s="167">
        <v>0</v>
      </c>
      <c r="K274" s="167">
        <v>30000000</v>
      </c>
      <c r="L274" s="168" t="s">
        <v>118</v>
      </c>
      <c r="M274" s="167">
        <v>0</v>
      </c>
      <c r="N274" s="167">
        <v>2443199679.6</v>
      </c>
      <c r="O274" s="167">
        <v>30000000</v>
      </c>
      <c r="P274" s="164" t="s">
        <v>1023</v>
      </c>
      <c r="Q274" s="7" t="s">
        <v>1024</v>
      </c>
      <c r="R274" s="7" t="s">
        <v>140</v>
      </c>
      <c r="S274" s="7" t="s">
        <v>152</v>
      </c>
      <c r="T274" s="7" t="s">
        <v>182</v>
      </c>
    </row>
    <row r="275" spans="1:20" ht="24">
      <c r="A275" s="164" t="s">
        <v>604</v>
      </c>
      <c r="B275" s="164" t="s">
        <v>120</v>
      </c>
      <c r="C275" s="165" t="s">
        <v>611</v>
      </c>
      <c r="D275" s="164" t="s">
        <v>612</v>
      </c>
      <c r="E275" s="166" t="s">
        <v>610</v>
      </c>
      <c r="F275" s="166" t="s">
        <v>150</v>
      </c>
      <c r="G275" s="164" t="s">
        <v>199</v>
      </c>
      <c r="H275" s="167">
        <v>3839000000</v>
      </c>
      <c r="I275" s="167">
        <v>35620505.848</v>
      </c>
      <c r="J275" s="167">
        <v>0</v>
      </c>
      <c r="K275" s="167">
        <v>40002084.014</v>
      </c>
      <c r="L275" s="168">
        <v>2425756086.727</v>
      </c>
      <c r="M275" s="167">
        <v>0</v>
      </c>
      <c r="N275" s="167">
        <v>3257769294.858</v>
      </c>
      <c r="O275" s="167">
        <v>3839000000</v>
      </c>
      <c r="P275" s="164" t="s">
        <v>1023</v>
      </c>
      <c r="Q275" s="7" t="s">
        <v>1024</v>
      </c>
      <c r="R275" s="7" t="s">
        <v>140</v>
      </c>
      <c r="S275" s="7" t="s">
        <v>152</v>
      </c>
      <c r="T275" s="7" t="s">
        <v>137</v>
      </c>
    </row>
    <row r="276" spans="1:20" ht="12.75">
      <c r="A276" s="164" t="s">
        <v>604</v>
      </c>
      <c r="B276" s="164" t="s">
        <v>120</v>
      </c>
      <c r="C276" s="165" t="s">
        <v>617</v>
      </c>
      <c r="D276" s="164" t="s">
        <v>618</v>
      </c>
      <c r="E276" s="166" t="s">
        <v>615</v>
      </c>
      <c r="F276" s="166" t="s">
        <v>171</v>
      </c>
      <c r="G276" s="164" t="s">
        <v>199</v>
      </c>
      <c r="H276" s="167">
        <v>3702000000</v>
      </c>
      <c r="I276" s="167">
        <v>34349339.06</v>
      </c>
      <c r="J276" s="167">
        <v>6789288.79</v>
      </c>
      <c r="K276" s="167">
        <v>31385530.772</v>
      </c>
      <c r="L276" s="168">
        <v>2339189641.33</v>
      </c>
      <c r="M276" s="167">
        <v>531384785.97</v>
      </c>
      <c r="N276" s="167">
        <v>2556037290.881</v>
      </c>
      <c r="O276" s="167">
        <v>3012069386</v>
      </c>
      <c r="P276" s="164" t="s">
        <v>1023</v>
      </c>
      <c r="Q276" s="7" t="s">
        <v>1024</v>
      </c>
      <c r="R276" s="7" t="s">
        <v>140</v>
      </c>
      <c r="S276" s="7" t="s">
        <v>152</v>
      </c>
      <c r="T276" s="7" t="s">
        <v>137</v>
      </c>
    </row>
    <row r="277" spans="1:20" ht="24">
      <c r="A277" s="164" t="s">
        <v>631</v>
      </c>
      <c r="B277" s="164" t="s">
        <v>120</v>
      </c>
      <c r="C277" s="165" t="s">
        <v>627</v>
      </c>
      <c r="D277" s="164" t="s">
        <v>629</v>
      </c>
      <c r="E277" s="166" t="s">
        <v>630</v>
      </c>
      <c r="F277" s="166" t="s">
        <v>123</v>
      </c>
      <c r="G277" s="164" t="s">
        <v>628</v>
      </c>
      <c r="H277" s="167">
        <v>17903000000</v>
      </c>
      <c r="I277" s="167">
        <v>17255903.614</v>
      </c>
      <c r="J277" s="167">
        <v>0</v>
      </c>
      <c r="K277" s="167">
        <v>14053138.494</v>
      </c>
      <c r="L277" s="168">
        <v>1175126860.997</v>
      </c>
      <c r="M277" s="167">
        <v>0</v>
      </c>
      <c r="N277" s="167">
        <v>1144487448.84</v>
      </c>
      <c r="O277" s="167">
        <v>17903000000</v>
      </c>
      <c r="P277" s="164" t="s">
        <v>1023</v>
      </c>
      <c r="Q277" s="7" t="s">
        <v>1024</v>
      </c>
      <c r="R277" s="7" t="s">
        <v>140</v>
      </c>
      <c r="S277" s="7" t="s">
        <v>152</v>
      </c>
      <c r="T277" s="7" t="s">
        <v>137</v>
      </c>
    </row>
    <row r="278" spans="1:20" ht="24">
      <c r="A278" s="164" t="s">
        <v>631</v>
      </c>
      <c r="B278" s="164" t="s">
        <v>120</v>
      </c>
      <c r="C278" s="165" t="s">
        <v>635</v>
      </c>
      <c r="D278" s="164" t="s">
        <v>636</v>
      </c>
      <c r="E278" s="166" t="s">
        <v>56</v>
      </c>
      <c r="F278" s="166" t="s">
        <v>638</v>
      </c>
      <c r="G278" s="164" t="s">
        <v>119</v>
      </c>
      <c r="H278" s="167">
        <v>45000000</v>
      </c>
      <c r="I278" s="167" t="s">
        <v>118</v>
      </c>
      <c r="J278" s="167">
        <v>0</v>
      </c>
      <c r="K278" s="167">
        <v>45000000</v>
      </c>
      <c r="L278" s="168" t="s">
        <v>118</v>
      </c>
      <c r="M278" s="167">
        <v>0</v>
      </c>
      <c r="N278" s="167">
        <v>3664799519.4</v>
      </c>
      <c r="O278" s="167">
        <v>45000000</v>
      </c>
      <c r="P278" s="164" t="s">
        <v>1023</v>
      </c>
      <c r="Q278" s="7" t="s">
        <v>1024</v>
      </c>
      <c r="R278" s="7" t="s">
        <v>140</v>
      </c>
      <c r="S278" s="7" t="s">
        <v>152</v>
      </c>
      <c r="T278" s="7" t="s">
        <v>137</v>
      </c>
    </row>
    <row r="279" spans="1:20" ht="24">
      <c r="A279" s="164" t="s">
        <v>631</v>
      </c>
      <c r="B279" s="164" t="s">
        <v>120</v>
      </c>
      <c r="C279" s="165" t="s">
        <v>639</v>
      </c>
      <c r="D279" s="164" t="s">
        <v>640</v>
      </c>
      <c r="E279" s="166" t="s">
        <v>637</v>
      </c>
      <c r="F279" s="166" t="s">
        <v>638</v>
      </c>
      <c r="G279" s="164" t="s">
        <v>119</v>
      </c>
      <c r="H279" s="167">
        <v>160000000</v>
      </c>
      <c r="I279" s="167" t="s">
        <v>118</v>
      </c>
      <c r="J279" s="167">
        <v>0</v>
      </c>
      <c r="K279" s="167">
        <v>160000000</v>
      </c>
      <c r="L279" s="168" t="s">
        <v>118</v>
      </c>
      <c r="M279" s="167">
        <v>0</v>
      </c>
      <c r="N279" s="167">
        <v>13030398291.2</v>
      </c>
      <c r="O279" s="167">
        <v>160000000</v>
      </c>
      <c r="P279" s="164" t="s">
        <v>1023</v>
      </c>
      <c r="Q279" s="7" t="s">
        <v>1024</v>
      </c>
      <c r="R279" s="7" t="s">
        <v>140</v>
      </c>
      <c r="S279" s="7" t="s">
        <v>152</v>
      </c>
      <c r="T279" s="7" t="s">
        <v>137</v>
      </c>
    </row>
    <row r="280" spans="1:20" ht="24">
      <c r="A280" s="164" t="s">
        <v>642</v>
      </c>
      <c r="B280" s="164" t="s">
        <v>120</v>
      </c>
      <c r="C280" s="165">
        <v>488</v>
      </c>
      <c r="D280" s="164" t="s">
        <v>645</v>
      </c>
      <c r="E280" s="166" t="s">
        <v>646</v>
      </c>
      <c r="F280" s="166" t="s">
        <v>223</v>
      </c>
      <c r="G280" s="164" t="s">
        <v>641</v>
      </c>
      <c r="H280" s="167">
        <v>10000000</v>
      </c>
      <c r="I280" s="167">
        <v>3137289.015</v>
      </c>
      <c r="J280" s="167">
        <v>417853.06</v>
      </c>
      <c r="K280" s="167">
        <v>2468404.475</v>
      </c>
      <c r="L280" s="168">
        <v>213649350.084</v>
      </c>
      <c r="M280" s="167">
        <v>33332687.36</v>
      </c>
      <c r="N280" s="167">
        <v>201026834.07</v>
      </c>
      <c r="O280" s="167">
        <v>708827.029</v>
      </c>
      <c r="P280" s="164" t="s">
        <v>1023</v>
      </c>
      <c r="Q280" s="7" t="s">
        <v>1024</v>
      </c>
      <c r="R280" s="7" t="s">
        <v>140</v>
      </c>
      <c r="S280" s="7" t="s">
        <v>152</v>
      </c>
      <c r="T280" s="7" t="s">
        <v>137</v>
      </c>
    </row>
    <row r="281" spans="1:20" ht="24">
      <c r="A281" s="164" t="s">
        <v>642</v>
      </c>
      <c r="B281" s="164" t="s">
        <v>120</v>
      </c>
      <c r="C281" s="165" t="s">
        <v>652</v>
      </c>
      <c r="D281" s="164" t="s">
        <v>653</v>
      </c>
      <c r="E281" s="166" t="s">
        <v>654</v>
      </c>
      <c r="F281" s="166" t="s">
        <v>393</v>
      </c>
      <c r="G281" s="164" t="s">
        <v>641</v>
      </c>
      <c r="H281" s="167">
        <v>11000000</v>
      </c>
      <c r="I281" s="167">
        <v>41509433.962</v>
      </c>
      <c r="J281" s="167">
        <v>0</v>
      </c>
      <c r="K281" s="167">
        <v>38306170.776</v>
      </c>
      <c r="L281" s="168">
        <v>2826792031.509</v>
      </c>
      <c r="M281" s="167">
        <v>0</v>
      </c>
      <c r="N281" s="167">
        <v>3119654138.877</v>
      </c>
      <c r="O281" s="167">
        <v>11000000</v>
      </c>
      <c r="P281" s="164" t="s">
        <v>1023</v>
      </c>
      <c r="Q281" s="7" t="s">
        <v>1024</v>
      </c>
      <c r="R281" s="7" t="s">
        <v>140</v>
      </c>
      <c r="S281" s="7" t="s">
        <v>152</v>
      </c>
      <c r="T281" s="7" t="s">
        <v>137</v>
      </c>
    </row>
    <row r="282" spans="1:20" ht="24">
      <c r="A282" s="164" t="s">
        <v>658</v>
      </c>
      <c r="B282" s="164" t="s">
        <v>120</v>
      </c>
      <c r="C282" s="176">
        <v>39722</v>
      </c>
      <c r="D282" s="164" t="s">
        <v>656</v>
      </c>
      <c r="E282" s="166" t="s">
        <v>657</v>
      </c>
      <c r="F282" s="166" t="s">
        <v>359</v>
      </c>
      <c r="G282" s="164" t="s">
        <v>655</v>
      </c>
      <c r="H282" s="167">
        <v>150000000</v>
      </c>
      <c r="I282" s="167">
        <v>40001599.531</v>
      </c>
      <c r="J282" s="167">
        <v>0</v>
      </c>
      <c r="K282" s="167">
        <v>39996801.003</v>
      </c>
      <c r="L282" s="168">
        <v>2724108522.019</v>
      </c>
      <c r="M282" s="167">
        <v>0</v>
      </c>
      <c r="N282" s="167">
        <v>3257339046.48</v>
      </c>
      <c r="O282" s="167">
        <v>150000000</v>
      </c>
      <c r="P282" s="164" t="s">
        <v>1023</v>
      </c>
      <c r="Q282" s="7" t="s">
        <v>1024</v>
      </c>
      <c r="R282" s="7" t="s">
        <v>140</v>
      </c>
      <c r="S282" s="7" t="s">
        <v>152</v>
      </c>
      <c r="T282" s="7" t="s">
        <v>137</v>
      </c>
    </row>
    <row r="283" spans="1:20" ht="12.75">
      <c r="A283" s="164" t="s">
        <v>160</v>
      </c>
      <c r="B283" s="164" t="s">
        <v>671</v>
      </c>
      <c r="C283" s="165">
        <v>10218</v>
      </c>
      <c r="D283" s="165" t="s">
        <v>732</v>
      </c>
      <c r="E283" s="166" t="s">
        <v>576</v>
      </c>
      <c r="F283" s="166" t="s">
        <v>333</v>
      </c>
      <c r="G283" s="165" t="s">
        <v>147</v>
      </c>
      <c r="H283" s="167">
        <v>5000000</v>
      </c>
      <c r="I283" s="167">
        <v>4793278.23</v>
      </c>
      <c r="J283" s="167">
        <v>1395892.915</v>
      </c>
      <c r="K283" s="167">
        <v>2936053.076</v>
      </c>
      <c r="L283" s="168">
        <v>326422198.789</v>
      </c>
      <c r="M283" s="167">
        <v>108954899.018</v>
      </c>
      <c r="N283" s="167">
        <v>239112131.128</v>
      </c>
      <c r="O283" s="167">
        <v>2078916.01</v>
      </c>
      <c r="P283" s="164" t="s">
        <v>1023</v>
      </c>
      <c r="Q283" s="7" t="s">
        <v>1024</v>
      </c>
      <c r="R283" s="7" t="s">
        <v>140</v>
      </c>
      <c r="S283" s="7" t="s">
        <v>152</v>
      </c>
      <c r="T283" s="7" t="s">
        <v>137</v>
      </c>
    </row>
    <row r="284" spans="1:20" ht="24">
      <c r="A284" s="164" t="s">
        <v>160</v>
      </c>
      <c r="B284" s="164" t="s">
        <v>671</v>
      </c>
      <c r="C284" s="165" t="s">
        <v>746</v>
      </c>
      <c r="D284" s="165" t="s">
        <v>747</v>
      </c>
      <c r="E284" s="166" t="s">
        <v>748</v>
      </c>
      <c r="F284" s="166" t="s">
        <v>1167</v>
      </c>
      <c r="G284" s="165" t="s">
        <v>147</v>
      </c>
      <c r="H284" s="167">
        <v>2661000</v>
      </c>
      <c r="I284" s="167">
        <v>3912127.564</v>
      </c>
      <c r="J284" s="167" t="s">
        <v>118</v>
      </c>
      <c r="K284" s="167">
        <v>3516035.24</v>
      </c>
      <c r="L284" s="168">
        <v>266415847.391</v>
      </c>
      <c r="M284" s="167" t="s">
        <v>118</v>
      </c>
      <c r="N284" s="167">
        <v>286345872.398</v>
      </c>
      <c r="O284" s="167">
        <v>2489581</v>
      </c>
      <c r="P284" s="164" t="s">
        <v>1023</v>
      </c>
      <c r="Q284" s="7" t="s">
        <v>1024</v>
      </c>
      <c r="R284" s="7" t="s">
        <v>140</v>
      </c>
      <c r="S284" s="7" t="s">
        <v>152</v>
      </c>
      <c r="T284" s="7" t="s">
        <v>137</v>
      </c>
    </row>
    <row r="285" spans="1:20" ht="12.75">
      <c r="A285" s="164" t="s">
        <v>180</v>
      </c>
      <c r="B285" s="164" t="s">
        <v>120</v>
      </c>
      <c r="C285" s="165" t="s">
        <v>176</v>
      </c>
      <c r="D285" s="164" t="s">
        <v>178</v>
      </c>
      <c r="E285" s="166" t="s">
        <v>179</v>
      </c>
      <c r="F285" s="166" t="s">
        <v>135</v>
      </c>
      <c r="G285" s="164" t="s">
        <v>177</v>
      </c>
      <c r="H285" s="167">
        <v>155608000</v>
      </c>
      <c r="I285" s="167">
        <v>41695502.879</v>
      </c>
      <c r="J285" s="167">
        <v>15667572.96</v>
      </c>
      <c r="K285" s="167">
        <v>24207027.001</v>
      </c>
      <c r="L285" s="168">
        <v>2839463322.839</v>
      </c>
      <c r="M285" s="167">
        <v>1226107790.15</v>
      </c>
      <c r="N285" s="167">
        <v>1971420020.441</v>
      </c>
      <c r="O285" s="167">
        <v>15595000</v>
      </c>
      <c r="P285" s="164" t="s">
        <v>1023</v>
      </c>
      <c r="Q285" s="7" t="s">
        <v>1024</v>
      </c>
      <c r="R285" s="7" t="s">
        <v>140</v>
      </c>
      <c r="S285" s="7" t="s">
        <v>181</v>
      </c>
      <c r="T285" s="7" t="s">
        <v>182</v>
      </c>
    </row>
    <row r="286" spans="1:20" ht="24">
      <c r="A286" s="164" t="s">
        <v>422</v>
      </c>
      <c r="B286" s="164" t="s">
        <v>120</v>
      </c>
      <c r="C286" s="165" t="s">
        <v>495</v>
      </c>
      <c r="D286" s="164" t="s">
        <v>496</v>
      </c>
      <c r="E286" s="166" t="s">
        <v>325</v>
      </c>
      <c r="F286" s="166" t="s">
        <v>497</v>
      </c>
      <c r="G286" s="164" t="s">
        <v>177</v>
      </c>
      <c r="H286" s="167">
        <v>100100000</v>
      </c>
      <c r="I286" s="167">
        <v>159245130.475</v>
      </c>
      <c r="J286" s="167">
        <v>1822095.48</v>
      </c>
      <c r="K286" s="167">
        <v>150158434.611</v>
      </c>
      <c r="L286" s="168">
        <v>10844591769.007</v>
      </c>
      <c r="M286" s="167">
        <v>143373645.66</v>
      </c>
      <c r="N286" s="167">
        <v>12228901311.062</v>
      </c>
      <c r="O286" s="167">
        <v>96737232.03</v>
      </c>
      <c r="P286" s="164" t="s">
        <v>1023</v>
      </c>
      <c r="Q286" s="7" t="s">
        <v>1024</v>
      </c>
      <c r="R286" s="7" t="s">
        <v>405</v>
      </c>
      <c r="S286" s="7" t="s">
        <v>181</v>
      </c>
      <c r="T286" s="7" t="s">
        <v>182</v>
      </c>
    </row>
    <row r="287" spans="1:20" s="18" customFormat="1" ht="24">
      <c r="A287" s="164" t="s">
        <v>422</v>
      </c>
      <c r="B287" s="164" t="s">
        <v>120</v>
      </c>
      <c r="C287" s="165" t="s">
        <v>501</v>
      </c>
      <c r="D287" s="164" t="s">
        <v>502</v>
      </c>
      <c r="E287" s="166" t="s">
        <v>417</v>
      </c>
      <c r="F287" s="166" t="s">
        <v>503</v>
      </c>
      <c r="G287" s="164" t="s">
        <v>177</v>
      </c>
      <c r="H287" s="167">
        <v>23400000</v>
      </c>
      <c r="I287" s="167" t="s">
        <v>118</v>
      </c>
      <c r="J287" s="167">
        <v>1615000</v>
      </c>
      <c r="K287" s="167">
        <v>34712145.371</v>
      </c>
      <c r="L287" s="168" t="s">
        <v>118</v>
      </c>
      <c r="M287" s="167">
        <v>128399346.55</v>
      </c>
      <c r="N287" s="167">
        <v>2826956748.283</v>
      </c>
      <c r="O287" s="167">
        <v>22362758.84</v>
      </c>
      <c r="P287" s="164" t="s">
        <v>1023</v>
      </c>
      <c r="Q287" s="7" t="s">
        <v>1024</v>
      </c>
      <c r="R287" s="7" t="s">
        <v>405</v>
      </c>
      <c r="S287" s="7" t="s">
        <v>181</v>
      </c>
      <c r="T287" s="7" t="s">
        <v>182</v>
      </c>
    </row>
    <row r="288" spans="1:20" ht="24">
      <c r="A288" s="164" t="s">
        <v>160</v>
      </c>
      <c r="B288" s="164" t="s">
        <v>671</v>
      </c>
      <c r="C288" s="165" t="s">
        <v>737</v>
      </c>
      <c r="D288" s="165" t="s">
        <v>738</v>
      </c>
      <c r="E288" s="166" t="s">
        <v>739</v>
      </c>
      <c r="F288" s="166" t="s">
        <v>1167</v>
      </c>
      <c r="G288" s="165" t="s">
        <v>147</v>
      </c>
      <c r="H288" s="167">
        <v>2000000</v>
      </c>
      <c r="I288" s="167">
        <v>3142799.984</v>
      </c>
      <c r="J288" s="167" t="s">
        <v>118</v>
      </c>
      <c r="K288" s="167">
        <v>2824599.995</v>
      </c>
      <c r="L288" s="10">
        <v>214024647.032</v>
      </c>
      <c r="M288" s="10" t="s">
        <v>118</v>
      </c>
      <c r="N288" s="10">
        <v>230035393.424</v>
      </c>
      <c r="O288" s="10">
        <v>2000000</v>
      </c>
      <c r="P288" s="7" t="s">
        <v>1023</v>
      </c>
      <c r="Q288" s="7" t="s">
        <v>1024</v>
      </c>
      <c r="R288" s="7" t="s">
        <v>740</v>
      </c>
      <c r="S288" s="7" t="s">
        <v>740</v>
      </c>
      <c r="T288" s="7" t="s">
        <v>137</v>
      </c>
    </row>
    <row r="289" spans="1:20" ht="24">
      <c r="A289" s="164" t="s">
        <v>903</v>
      </c>
      <c r="B289" s="164" t="s">
        <v>671</v>
      </c>
      <c r="C289" s="165" t="s">
        <v>920</v>
      </c>
      <c r="D289" s="165" t="s">
        <v>921</v>
      </c>
      <c r="E289" s="166" t="s">
        <v>922</v>
      </c>
      <c r="F289" s="166" t="s">
        <v>156</v>
      </c>
      <c r="G289" s="165" t="s">
        <v>119</v>
      </c>
      <c r="H289" s="167">
        <v>16745984</v>
      </c>
      <c r="I289" s="167">
        <v>12608612</v>
      </c>
      <c r="J289" s="167">
        <v>149392</v>
      </c>
      <c r="K289" s="167">
        <v>12459220</v>
      </c>
      <c r="L289" s="10">
        <v>858646349.223</v>
      </c>
      <c r="M289" s="10">
        <v>11839312.745</v>
      </c>
      <c r="N289" s="10">
        <v>1014678743.736</v>
      </c>
      <c r="O289" s="10">
        <v>12459220</v>
      </c>
      <c r="P289" s="7" t="s">
        <v>1023</v>
      </c>
      <c r="Q289" s="7" t="s">
        <v>1024</v>
      </c>
      <c r="R289" s="7" t="s">
        <v>187</v>
      </c>
      <c r="S289" s="7" t="s">
        <v>740</v>
      </c>
      <c r="T289" s="7" t="s">
        <v>182</v>
      </c>
    </row>
    <row r="290" spans="1:20" ht="24">
      <c r="A290" s="7" t="s">
        <v>994</v>
      </c>
      <c r="B290" s="7" t="s">
        <v>671</v>
      </c>
      <c r="C290" s="8" t="s">
        <v>1000</v>
      </c>
      <c r="D290" s="8" t="s">
        <v>1001</v>
      </c>
      <c r="E290" s="9" t="s">
        <v>997</v>
      </c>
      <c r="F290" s="9" t="s">
        <v>123</v>
      </c>
      <c r="G290" s="8" t="s">
        <v>119</v>
      </c>
      <c r="H290" s="10">
        <v>12000000</v>
      </c>
      <c r="I290" s="10">
        <v>7925000</v>
      </c>
      <c r="J290" s="10">
        <v>1736000</v>
      </c>
      <c r="K290" s="10">
        <v>6189000</v>
      </c>
      <c r="L290" s="10">
        <v>539692419.561</v>
      </c>
      <c r="M290" s="10">
        <v>139699818.323</v>
      </c>
      <c r="N290" s="10">
        <v>504032093.901</v>
      </c>
      <c r="O290" s="10">
        <v>6189000</v>
      </c>
      <c r="P290" s="7" t="s">
        <v>1023</v>
      </c>
      <c r="Q290" s="7" t="s">
        <v>1024</v>
      </c>
      <c r="R290" s="7" t="s">
        <v>740</v>
      </c>
      <c r="S290" s="7" t="s">
        <v>740</v>
      </c>
      <c r="T290" s="7" t="s">
        <v>182</v>
      </c>
    </row>
    <row r="291" spans="1:20" ht="24">
      <c r="A291" s="7" t="s">
        <v>670</v>
      </c>
      <c r="B291" s="7" t="s">
        <v>120</v>
      </c>
      <c r="C291" s="8" t="s">
        <v>45</v>
      </c>
      <c r="D291" s="7" t="s">
        <v>46</v>
      </c>
      <c r="E291" s="9" t="s">
        <v>42</v>
      </c>
      <c r="F291" s="9" t="s">
        <v>43</v>
      </c>
      <c r="G291" s="7" t="s">
        <v>119</v>
      </c>
      <c r="H291" s="10">
        <v>156147000</v>
      </c>
      <c r="I291" s="10" t="s">
        <v>118</v>
      </c>
      <c r="J291" s="10">
        <v>0</v>
      </c>
      <c r="K291" s="10">
        <v>156147000</v>
      </c>
      <c r="L291" s="10" t="s">
        <v>118</v>
      </c>
      <c r="M291" s="10">
        <v>0</v>
      </c>
      <c r="N291" s="10">
        <v>12716610012.35</v>
      </c>
      <c r="O291" s="10">
        <v>156147000</v>
      </c>
      <c r="P291" s="7" t="s">
        <v>1023</v>
      </c>
      <c r="Q291" s="7" t="s">
        <v>1024</v>
      </c>
      <c r="R291" s="7" t="s">
        <v>197</v>
      </c>
      <c r="S291" s="7" t="s">
        <v>44</v>
      </c>
      <c r="T291" s="7" t="s">
        <v>137</v>
      </c>
    </row>
    <row r="292" spans="1:20" ht="24">
      <c r="A292" s="7" t="s">
        <v>151</v>
      </c>
      <c r="B292" s="7" t="s">
        <v>120</v>
      </c>
      <c r="C292" s="8" t="s">
        <v>153</v>
      </c>
      <c r="D292" s="7" t="s">
        <v>154</v>
      </c>
      <c r="E292" s="9" t="s">
        <v>155</v>
      </c>
      <c r="F292" s="9" t="s">
        <v>135</v>
      </c>
      <c r="G292" s="7" t="s">
        <v>147</v>
      </c>
      <c r="H292" s="10">
        <v>19764039.63</v>
      </c>
      <c r="I292" s="10">
        <v>2164121.886</v>
      </c>
      <c r="J292" s="10">
        <v>861359.41</v>
      </c>
      <c r="K292" s="10">
        <v>1096360.015</v>
      </c>
      <c r="L292" s="10">
        <v>147376678.506</v>
      </c>
      <c r="M292" s="10">
        <v>68262714.61</v>
      </c>
      <c r="N292" s="10">
        <v>89287547.853</v>
      </c>
      <c r="O292" s="10">
        <v>776294</v>
      </c>
      <c r="P292" s="7" t="s">
        <v>1023</v>
      </c>
      <c r="Q292" s="7" t="s">
        <v>1024</v>
      </c>
      <c r="R292" s="21" t="s">
        <v>197</v>
      </c>
      <c r="S292" s="7" t="s">
        <v>1026</v>
      </c>
      <c r="T292" s="7" t="s">
        <v>137</v>
      </c>
    </row>
    <row r="293" spans="1:20" ht="24">
      <c r="A293" s="7" t="s">
        <v>160</v>
      </c>
      <c r="B293" s="7" t="s">
        <v>120</v>
      </c>
      <c r="C293" s="8" t="s">
        <v>168</v>
      </c>
      <c r="D293" s="7" t="s">
        <v>169</v>
      </c>
      <c r="E293" s="9" t="s">
        <v>170</v>
      </c>
      <c r="F293" s="9" t="s">
        <v>171</v>
      </c>
      <c r="G293" s="7" t="s">
        <v>147</v>
      </c>
      <c r="H293" s="10">
        <v>97080115.36</v>
      </c>
      <c r="I293" s="10" t="s">
        <v>118</v>
      </c>
      <c r="J293" s="10">
        <v>0</v>
      </c>
      <c r="K293" s="10">
        <v>137106246.679</v>
      </c>
      <c r="L293" s="10" t="s">
        <v>118</v>
      </c>
      <c r="M293" s="10">
        <v>0</v>
      </c>
      <c r="N293" s="10">
        <v>11165931265.256</v>
      </c>
      <c r="O293" s="10">
        <v>97080115.36</v>
      </c>
      <c r="P293" s="7" t="s">
        <v>1023</v>
      </c>
      <c r="Q293" s="7" t="s">
        <v>1024</v>
      </c>
      <c r="R293" s="7" t="s">
        <v>140</v>
      </c>
      <c r="S293" s="7" t="s">
        <v>152</v>
      </c>
      <c r="T293" s="7" t="s">
        <v>137</v>
      </c>
    </row>
    <row r="294" spans="1:20" ht="12.75">
      <c r="A294" s="7" t="s">
        <v>160</v>
      </c>
      <c r="B294" s="7" t="s">
        <v>120</v>
      </c>
      <c r="C294" s="8" t="s">
        <v>172</v>
      </c>
      <c r="D294" s="7" t="s">
        <v>173</v>
      </c>
      <c r="E294" s="9" t="s">
        <v>174</v>
      </c>
      <c r="F294" s="9" t="s">
        <v>175</v>
      </c>
      <c r="G294" s="7" t="s">
        <v>147</v>
      </c>
      <c r="H294" s="10">
        <v>11291104.59</v>
      </c>
      <c r="I294" s="10" t="s">
        <v>118</v>
      </c>
      <c r="J294" s="10">
        <v>0</v>
      </c>
      <c r="K294" s="10">
        <v>15946426.984</v>
      </c>
      <c r="L294" s="10" t="s">
        <v>118</v>
      </c>
      <c r="M294" s="10">
        <v>0</v>
      </c>
      <c r="N294" s="10">
        <v>1298676843.278</v>
      </c>
      <c r="O294" s="10">
        <v>11291104.59</v>
      </c>
      <c r="P294" s="7" t="s">
        <v>1023</v>
      </c>
      <c r="Q294" s="7" t="s">
        <v>1024</v>
      </c>
      <c r="R294" s="7" t="s">
        <v>140</v>
      </c>
      <c r="S294" s="7" t="s">
        <v>152</v>
      </c>
      <c r="T294" s="7" t="s">
        <v>137</v>
      </c>
    </row>
    <row r="295" spans="1:20" ht="24">
      <c r="A295" s="7" t="s">
        <v>1035</v>
      </c>
      <c r="B295" s="7" t="s">
        <v>120</v>
      </c>
      <c r="C295" s="8">
        <v>19674</v>
      </c>
      <c r="D295" s="7" t="s">
        <v>166</v>
      </c>
      <c r="E295" s="9" t="s">
        <v>1184</v>
      </c>
      <c r="F295" s="9" t="s">
        <v>150</v>
      </c>
      <c r="G295" s="7" t="s">
        <v>147</v>
      </c>
      <c r="H295" s="10">
        <v>4165611</v>
      </c>
      <c r="I295" s="10">
        <v>0.002</v>
      </c>
      <c r="J295" s="10">
        <v>0</v>
      </c>
      <c r="K295" s="10">
        <v>0.001</v>
      </c>
      <c r="L295" s="10">
        <v>0.107</v>
      </c>
      <c r="M295" s="10">
        <v>0</v>
      </c>
      <c r="N295" s="10">
        <v>0.115</v>
      </c>
      <c r="O295" s="10">
        <v>0.001</v>
      </c>
      <c r="P295" s="7" t="s">
        <v>1023</v>
      </c>
      <c r="Q295" s="7" t="s">
        <v>1024</v>
      </c>
      <c r="R295" s="7" t="s">
        <v>140</v>
      </c>
      <c r="S295" s="7" t="s">
        <v>152</v>
      </c>
      <c r="T295" s="7" t="s">
        <v>182</v>
      </c>
    </row>
    <row r="296" spans="1:20" ht="24">
      <c r="A296" s="7" t="s">
        <v>422</v>
      </c>
      <c r="B296" s="7" t="s">
        <v>120</v>
      </c>
      <c r="C296" s="8" t="s">
        <v>504</v>
      </c>
      <c r="D296" s="7" t="s">
        <v>505</v>
      </c>
      <c r="E296" s="9" t="s">
        <v>417</v>
      </c>
      <c r="F296" s="9" t="s">
        <v>326</v>
      </c>
      <c r="G296" s="7" t="s">
        <v>177</v>
      </c>
      <c r="H296" s="10">
        <v>18700000</v>
      </c>
      <c r="I296" s="10" t="s">
        <v>118</v>
      </c>
      <c r="J296" s="10">
        <v>0</v>
      </c>
      <c r="K296" s="10">
        <v>29026701.181</v>
      </c>
      <c r="L296" s="10" t="s">
        <v>118</v>
      </c>
      <c r="M296" s="10">
        <v>0</v>
      </c>
      <c r="N296" s="10">
        <v>2363934234.194</v>
      </c>
      <c r="O296" s="10">
        <v>18700000</v>
      </c>
      <c r="P296" s="7" t="s">
        <v>1023</v>
      </c>
      <c r="Q296" s="7" t="s">
        <v>1024</v>
      </c>
      <c r="R296" s="7" t="s">
        <v>140</v>
      </c>
      <c r="S296" s="7" t="s">
        <v>152</v>
      </c>
      <c r="T296" s="7" t="s">
        <v>182</v>
      </c>
    </row>
    <row r="297" spans="1:20" ht="12.75">
      <c r="A297" s="7" t="s">
        <v>599</v>
      </c>
      <c r="B297" s="7" t="s">
        <v>120</v>
      </c>
      <c r="C297" s="8" t="s">
        <v>595</v>
      </c>
      <c r="D297" s="7" t="s">
        <v>596</v>
      </c>
      <c r="E297" s="9" t="s">
        <v>597</v>
      </c>
      <c r="F297" s="9" t="s">
        <v>598</v>
      </c>
      <c r="G297" s="7" t="s">
        <v>147</v>
      </c>
      <c r="H297" s="10">
        <v>7750000</v>
      </c>
      <c r="I297" s="10">
        <v>12178349.939</v>
      </c>
      <c r="J297" s="10">
        <v>0</v>
      </c>
      <c r="K297" s="10">
        <v>10945324.981</v>
      </c>
      <c r="L297" s="10">
        <v>829345507.248</v>
      </c>
      <c r="M297" s="10">
        <v>0</v>
      </c>
      <c r="N297" s="10">
        <v>891387149.519</v>
      </c>
      <c r="O297" s="10">
        <v>7750000</v>
      </c>
      <c r="P297" s="7" t="s">
        <v>1023</v>
      </c>
      <c r="Q297" s="7" t="s">
        <v>1024</v>
      </c>
      <c r="R297" s="22" t="s">
        <v>250</v>
      </c>
      <c r="S297" s="22" t="s">
        <v>1025</v>
      </c>
      <c r="T297" s="7" t="s">
        <v>137</v>
      </c>
    </row>
    <row r="298" spans="1:20" ht="24">
      <c r="A298" s="7" t="s">
        <v>642</v>
      </c>
      <c r="B298" s="7" t="s">
        <v>120</v>
      </c>
      <c r="C298" s="8">
        <v>189</v>
      </c>
      <c r="D298" s="7" t="s">
        <v>11</v>
      </c>
      <c r="E298" s="9" t="s">
        <v>12</v>
      </c>
      <c r="F298" s="9" t="s">
        <v>13</v>
      </c>
      <c r="G298" s="7" t="s">
        <v>641</v>
      </c>
      <c r="H298" s="10">
        <v>3998943.541</v>
      </c>
      <c r="I298" s="10">
        <v>0.004</v>
      </c>
      <c r="J298" s="10">
        <v>0</v>
      </c>
      <c r="K298" s="10">
        <v>0.003</v>
      </c>
      <c r="L298" s="10">
        <v>0.257</v>
      </c>
      <c r="M298" s="10">
        <v>0</v>
      </c>
      <c r="N298" s="10">
        <v>0.284</v>
      </c>
      <c r="O298" s="10">
        <v>0.001</v>
      </c>
      <c r="P298" s="7" t="s">
        <v>1023</v>
      </c>
      <c r="Q298" s="7" t="s">
        <v>1024</v>
      </c>
      <c r="R298" s="7" t="s">
        <v>140</v>
      </c>
      <c r="S298" s="7" t="s">
        <v>152</v>
      </c>
      <c r="T298" s="7" t="s">
        <v>137</v>
      </c>
    </row>
    <row r="299" spans="1:20" ht="24">
      <c r="A299" s="7" t="s">
        <v>677</v>
      </c>
      <c r="B299" s="7" t="s">
        <v>671</v>
      </c>
      <c r="C299" s="8" t="s">
        <v>678</v>
      </c>
      <c r="D299" s="8" t="s">
        <v>679</v>
      </c>
      <c r="E299" s="9" t="s">
        <v>57</v>
      </c>
      <c r="F299" s="9" t="s">
        <v>393</v>
      </c>
      <c r="G299" s="8" t="s">
        <v>680</v>
      </c>
      <c r="H299" s="10">
        <v>1000000</v>
      </c>
      <c r="I299" s="10">
        <v>959850.002</v>
      </c>
      <c r="J299" s="10">
        <v>202661.078</v>
      </c>
      <c r="K299" s="10">
        <v>578212.702</v>
      </c>
      <c r="L299" s="10">
        <v>65365775.416</v>
      </c>
      <c r="M299" s="10">
        <v>16309149.346</v>
      </c>
      <c r="N299" s="10">
        <v>47089636.311</v>
      </c>
      <c r="O299" s="10">
        <v>711165</v>
      </c>
      <c r="P299" s="7" t="s">
        <v>1023</v>
      </c>
      <c r="Q299" s="7" t="s">
        <v>1024</v>
      </c>
      <c r="R299" s="21" t="s">
        <v>191</v>
      </c>
      <c r="S299" s="21" t="s">
        <v>283</v>
      </c>
      <c r="T299" s="7" t="s">
        <v>137</v>
      </c>
    </row>
    <row r="300" spans="1:20" ht="24.75">
      <c r="A300" s="7" t="s">
        <v>689</v>
      </c>
      <c r="B300" s="7" t="s">
        <v>671</v>
      </c>
      <c r="C300" s="8">
        <v>10031</v>
      </c>
      <c r="D300" s="8" t="s">
        <v>703</v>
      </c>
      <c r="E300" s="9" t="s">
        <v>704</v>
      </c>
      <c r="F300" s="9" t="s">
        <v>705</v>
      </c>
      <c r="G300" s="8" t="s">
        <v>690</v>
      </c>
      <c r="H300" s="10">
        <v>6700000</v>
      </c>
      <c r="I300" s="10" t="s">
        <v>118</v>
      </c>
      <c r="J300" s="10" t="s">
        <v>118</v>
      </c>
      <c r="K300" s="10">
        <v>5808157.427</v>
      </c>
      <c r="L300" s="10" t="s">
        <v>118</v>
      </c>
      <c r="M300" s="10" t="s">
        <v>118</v>
      </c>
      <c r="N300" s="10">
        <v>473016278.83</v>
      </c>
      <c r="O300" s="10">
        <v>6700000</v>
      </c>
      <c r="P300" s="7" t="s">
        <v>1023</v>
      </c>
      <c r="Q300" s="7" t="s">
        <v>1024</v>
      </c>
      <c r="R300" s="28" t="s">
        <v>740</v>
      </c>
      <c r="S300" s="29" t="s">
        <v>740</v>
      </c>
      <c r="T300" s="7" t="s">
        <v>137</v>
      </c>
    </row>
    <row r="301" spans="1:20" ht="24">
      <c r="A301" s="7" t="s">
        <v>160</v>
      </c>
      <c r="B301" s="7" t="s">
        <v>671</v>
      </c>
      <c r="C301" s="8">
        <v>10229</v>
      </c>
      <c r="D301" s="8" t="s">
        <v>161</v>
      </c>
      <c r="E301" s="9" t="s">
        <v>162</v>
      </c>
      <c r="F301" s="9" t="s">
        <v>163</v>
      </c>
      <c r="G301" s="8" t="s">
        <v>147</v>
      </c>
      <c r="H301" s="10">
        <v>3000000</v>
      </c>
      <c r="I301" s="10">
        <v>4714199.976</v>
      </c>
      <c r="J301" s="10">
        <v>798794.5</v>
      </c>
      <c r="K301" s="10">
        <v>3391759.902</v>
      </c>
      <c r="L301" s="10">
        <v>321036970.548</v>
      </c>
      <c r="M301" s="10">
        <v>64422471.638</v>
      </c>
      <c r="N301" s="10">
        <v>276224890.176</v>
      </c>
      <c r="O301" s="10">
        <v>2401586</v>
      </c>
      <c r="P301" s="7" t="s">
        <v>1023</v>
      </c>
      <c r="Q301" s="7" t="s">
        <v>1024</v>
      </c>
      <c r="R301" s="7" t="s">
        <v>164</v>
      </c>
      <c r="S301" s="7" t="s">
        <v>1064</v>
      </c>
      <c r="T301" s="7" t="s">
        <v>137</v>
      </c>
    </row>
    <row r="302" spans="1:20" ht="24">
      <c r="A302" s="7" t="s">
        <v>948</v>
      </c>
      <c r="B302" s="7" t="s">
        <v>671</v>
      </c>
      <c r="C302" s="8" t="s">
        <v>961</v>
      </c>
      <c r="D302" s="8" t="s">
        <v>962</v>
      </c>
      <c r="E302" s="9" t="s">
        <v>963</v>
      </c>
      <c r="F302" s="9" t="s">
        <v>964</v>
      </c>
      <c r="G302" s="8" t="s">
        <v>119</v>
      </c>
      <c r="H302" s="10">
        <v>20257379</v>
      </c>
      <c r="I302" s="10" t="s">
        <v>118</v>
      </c>
      <c r="J302" s="10" t="s">
        <v>118</v>
      </c>
      <c r="K302" s="10">
        <v>20257379</v>
      </c>
      <c r="L302" s="10" t="s">
        <v>118</v>
      </c>
      <c r="M302" s="10" t="s">
        <v>118</v>
      </c>
      <c r="N302" s="10">
        <v>1649760729.411</v>
      </c>
      <c r="O302" s="10">
        <v>20257379</v>
      </c>
      <c r="P302" s="7" t="s">
        <v>1023</v>
      </c>
      <c r="Q302" s="7" t="s">
        <v>1024</v>
      </c>
      <c r="R302" s="21" t="s">
        <v>206</v>
      </c>
      <c r="S302" s="21" t="s">
        <v>957</v>
      </c>
      <c r="T302" s="7" t="s">
        <v>137</v>
      </c>
    </row>
    <row r="303" spans="1:20" ht="24">
      <c r="A303" s="7" t="s">
        <v>948</v>
      </c>
      <c r="B303" s="7" t="s">
        <v>671</v>
      </c>
      <c r="C303" s="8" t="s">
        <v>973</v>
      </c>
      <c r="D303" s="8" t="s">
        <v>974</v>
      </c>
      <c r="E303" s="9" t="s">
        <v>963</v>
      </c>
      <c r="F303" s="9" t="s">
        <v>964</v>
      </c>
      <c r="G303" s="8" t="s">
        <v>119</v>
      </c>
      <c r="H303" s="10">
        <v>43552229</v>
      </c>
      <c r="I303" s="10" t="s">
        <v>118</v>
      </c>
      <c r="J303" s="10" t="s">
        <v>118</v>
      </c>
      <c r="K303" s="10">
        <v>43552229</v>
      </c>
      <c r="L303" s="10" t="s">
        <v>118</v>
      </c>
      <c r="M303" s="10" t="s">
        <v>118</v>
      </c>
      <c r="N303" s="10">
        <v>3546893064.622</v>
      </c>
      <c r="O303" s="10">
        <v>43552229</v>
      </c>
      <c r="P303" s="7" t="s">
        <v>1023</v>
      </c>
      <c r="Q303" s="7" t="s">
        <v>1024</v>
      </c>
      <c r="R303" s="21" t="s">
        <v>206</v>
      </c>
      <c r="S303" s="21" t="s">
        <v>957</v>
      </c>
      <c r="T303" s="7" t="s">
        <v>137</v>
      </c>
    </row>
    <row r="304" spans="1:20" ht="24">
      <c r="A304" s="7" t="s">
        <v>948</v>
      </c>
      <c r="B304" s="7" t="s">
        <v>671</v>
      </c>
      <c r="C304" s="8" t="s">
        <v>979</v>
      </c>
      <c r="D304" s="8" t="s">
        <v>980</v>
      </c>
      <c r="E304" s="9" t="s">
        <v>963</v>
      </c>
      <c r="F304" s="9" t="s">
        <v>964</v>
      </c>
      <c r="G304" s="8" t="s">
        <v>119</v>
      </c>
      <c r="H304" s="10">
        <v>78520386</v>
      </c>
      <c r="I304" s="10" t="s">
        <v>118</v>
      </c>
      <c r="J304" s="10" t="s">
        <v>118</v>
      </c>
      <c r="K304" s="10">
        <v>78520386</v>
      </c>
      <c r="L304" s="10" t="s">
        <v>118</v>
      </c>
      <c r="M304" s="10" t="s">
        <v>118</v>
      </c>
      <c r="N304" s="10">
        <v>6394699397.242</v>
      </c>
      <c r="O304" s="10">
        <v>78520386</v>
      </c>
      <c r="P304" s="7" t="s">
        <v>1023</v>
      </c>
      <c r="Q304" s="7" t="s">
        <v>1024</v>
      </c>
      <c r="R304" s="21" t="s">
        <v>206</v>
      </c>
      <c r="S304" s="21" t="s">
        <v>957</v>
      </c>
      <c r="T304" s="7" t="s">
        <v>137</v>
      </c>
    </row>
    <row r="305" spans="1:20" ht="24">
      <c r="A305" s="7" t="s">
        <v>948</v>
      </c>
      <c r="B305" s="7" t="s">
        <v>671</v>
      </c>
      <c r="C305" s="8" t="s">
        <v>61</v>
      </c>
      <c r="D305" s="8" t="s">
        <v>62</v>
      </c>
      <c r="E305" s="9" t="s">
        <v>916</v>
      </c>
      <c r="F305" s="9" t="s">
        <v>811</v>
      </c>
      <c r="G305" s="8" t="s">
        <v>119</v>
      </c>
      <c r="H305" s="10">
        <v>73000000</v>
      </c>
      <c r="I305" s="10">
        <v>73000000</v>
      </c>
      <c r="J305" s="10">
        <v>38222926</v>
      </c>
      <c r="K305" s="10">
        <v>34777074</v>
      </c>
      <c r="L305" s="10">
        <v>4971299259.05</v>
      </c>
      <c r="M305" s="10">
        <v>3075034593.548</v>
      </c>
      <c r="N305" s="10">
        <v>2832244535.141</v>
      </c>
      <c r="O305" s="10">
        <v>34777074</v>
      </c>
      <c r="P305" s="7" t="s">
        <v>1023</v>
      </c>
      <c r="Q305" s="7" t="s">
        <v>1024</v>
      </c>
      <c r="R305" s="7" t="s">
        <v>206</v>
      </c>
      <c r="S305" s="7" t="s">
        <v>1097</v>
      </c>
      <c r="T305" s="7" t="s">
        <v>137</v>
      </c>
    </row>
    <row r="306" spans="1:20" ht="24">
      <c r="A306" s="7" t="s">
        <v>948</v>
      </c>
      <c r="B306" s="7" t="s">
        <v>671</v>
      </c>
      <c r="C306" s="8" t="s">
        <v>63</v>
      </c>
      <c r="D306" s="8" t="s">
        <v>64</v>
      </c>
      <c r="E306" s="9" t="s">
        <v>963</v>
      </c>
      <c r="F306" s="9" t="s">
        <v>811</v>
      </c>
      <c r="G306" s="8" t="s">
        <v>119</v>
      </c>
      <c r="H306" s="10">
        <v>20462413</v>
      </c>
      <c r="I306" s="10" t="s">
        <v>118</v>
      </c>
      <c r="J306" s="10" t="s">
        <v>118</v>
      </c>
      <c r="K306" s="10">
        <v>20462413</v>
      </c>
      <c r="L306" s="10" t="s">
        <v>118</v>
      </c>
      <c r="M306" s="10" t="s">
        <v>118</v>
      </c>
      <c r="N306" s="10">
        <v>1666458696.181</v>
      </c>
      <c r="O306" s="10">
        <v>20462413</v>
      </c>
      <c r="P306" s="7" t="s">
        <v>1023</v>
      </c>
      <c r="Q306" s="7" t="s">
        <v>1024</v>
      </c>
      <c r="R306" s="7" t="s">
        <v>206</v>
      </c>
      <c r="S306" s="7" t="s">
        <v>1097</v>
      </c>
      <c r="T306" s="7" t="s">
        <v>137</v>
      </c>
    </row>
    <row r="307" spans="1:20" ht="24">
      <c r="A307" s="7" t="s">
        <v>948</v>
      </c>
      <c r="B307" s="7" t="s">
        <v>671</v>
      </c>
      <c r="C307" s="8" t="s">
        <v>65</v>
      </c>
      <c r="D307" s="8" t="s">
        <v>66</v>
      </c>
      <c r="E307" s="9" t="s">
        <v>67</v>
      </c>
      <c r="F307" s="9" t="s">
        <v>984</v>
      </c>
      <c r="G307" s="8" t="s">
        <v>119</v>
      </c>
      <c r="H307" s="10">
        <v>15000000</v>
      </c>
      <c r="I307" s="10" t="s">
        <v>118</v>
      </c>
      <c r="J307" s="10">
        <v>15000000</v>
      </c>
      <c r="K307" s="10" t="s">
        <v>118</v>
      </c>
      <c r="L307" s="10" t="s">
        <v>118</v>
      </c>
      <c r="M307" s="10">
        <v>1217625370.8</v>
      </c>
      <c r="N307" s="10" t="s">
        <v>118</v>
      </c>
      <c r="O307" s="6"/>
      <c r="P307" s="7" t="s">
        <v>1023</v>
      </c>
      <c r="Q307" s="7" t="s">
        <v>1024</v>
      </c>
      <c r="R307" s="7" t="s">
        <v>197</v>
      </c>
      <c r="S307" s="7" t="s">
        <v>299</v>
      </c>
      <c r="T307" s="7" t="s">
        <v>137</v>
      </c>
    </row>
    <row r="308" spans="1:20" ht="24">
      <c r="A308" s="7" t="s">
        <v>948</v>
      </c>
      <c r="B308" s="7" t="s">
        <v>671</v>
      </c>
      <c r="C308" s="8" t="s">
        <v>989</v>
      </c>
      <c r="D308" s="8" t="s">
        <v>990</v>
      </c>
      <c r="E308" s="9" t="s">
        <v>991</v>
      </c>
      <c r="F308" s="9" t="s">
        <v>223</v>
      </c>
      <c r="G308" s="8" t="s">
        <v>119</v>
      </c>
      <c r="H308" s="10">
        <v>7330000</v>
      </c>
      <c r="I308" s="10">
        <v>3102075</v>
      </c>
      <c r="J308" s="10">
        <v>1288559.46</v>
      </c>
      <c r="K308" s="10">
        <v>1813515.54</v>
      </c>
      <c r="L308" s="10">
        <v>211251276.014</v>
      </c>
      <c r="M308" s="10">
        <v>103074910.192</v>
      </c>
      <c r="N308" s="10">
        <v>147692686.209</v>
      </c>
      <c r="O308" s="10">
        <v>1813515.54</v>
      </c>
      <c r="P308" s="7" t="s">
        <v>1023</v>
      </c>
      <c r="Q308" s="7" t="s">
        <v>1024</v>
      </c>
      <c r="R308" s="7" t="s">
        <v>216</v>
      </c>
      <c r="S308" s="7" t="s">
        <v>702</v>
      </c>
      <c r="T308" s="7" t="s">
        <v>137</v>
      </c>
    </row>
    <row r="309" spans="1:20" ht="12.75">
      <c r="A309" s="7" t="s">
        <v>948</v>
      </c>
      <c r="B309" s="7" t="s">
        <v>671</v>
      </c>
      <c r="C309" s="8" t="s">
        <v>68</v>
      </c>
      <c r="D309" s="8" t="s">
        <v>69</v>
      </c>
      <c r="E309" s="9" t="s">
        <v>963</v>
      </c>
      <c r="F309" s="9" t="s">
        <v>811</v>
      </c>
      <c r="G309" s="8" t="s">
        <v>119</v>
      </c>
      <c r="H309" s="10">
        <v>147323151</v>
      </c>
      <c r="I309" s="10" t="s">
        <v>118</v>
      </c>
      <c r="J309" s="10" t="s">
        <v>118</v>
      </c>
      <c r="K309" s="10">
        <v>147323151</v>
      </c>
      <c r="L309" s="10" t="s">
        <v>118</v>
      </c>
      <c r="M309" s="10" t="s">
        <v>118</v>
      </c>
      <c r="N309" s="10">
        <v>11997995844.029</v>
      </c>
      <c r="O309" s="10">
        <v>147323151</v>
      </c>
      <c r="P309" s="7" t="s">
        <v>1023</v>
      </c>
      <c r="Q309" s="7" t="s">
        <v>1024</v>
      </c>
      <c r="R309" s="7" t="s">
        <v>216</v>
      </c>
      <c r="S309" s="7" t="s">
        <v>702</v>
      </c>
      <c r="T309" s="7" t="s">
        <v>137</v>
      </c>
    </row>
    <row r="310" ht="12.75">
      <c r="J310" s="4">
        <f>SUM(J3:J309)</f>
        <v>4653442292.108265</v>
      </c>
    </row>
  </sheetData>
  <sheetProtection/>
  <conditionalFormatting sqref="N1:O1 I1:J1 L1">
    <cfRule type="cellIs" priority="1" dxfId="0" operator="lessThan" stopIfTrue="1">
      <formula>0</formula>
    </cfRule>
  </conditionalFormatting>
  <printOptions/>
  <pageMargins left="0.24" right="0.17" top="0.37" bottom="0.24" header="0.32" footer="0.22"/>
  <pageSetup horizontalDpi="1200" verticalDpi="12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pane xSplit="3" ySplit="1" topLeftCell="E3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0" sqref="A40:IV41"/>
    </sheetView>
  </sheetViews>
  <sheetFormatPr defaultColWidth="9.140625" defaultRowHeight="12.75"/>
  <cols>
    <col min="1" max="1" width="16.00390625" style="1" bestFit="1" customWidth="1"/>
    <col min="2" max="2" width="10.140625" style="1" bestFit="1" customWidth="1"/>
    <col min="3" max="3" width="14.8515625" style="2" customWidth="1"/>
    <col min="4" max="4" width="28.7109375" style="1" customWidth="1"/>
    <col min="5" max="6" width="10.7109375" style="3" bestFit="1" customWidth="1"/>
    <col min="7" max="7" width="11.28125" style="35" bestFit="1" customWidth="1"/>
    <col min="8" max="8" width="16.421875" style="4" bestFit="1" customWidth="1"/>
    <col min="9" max="9" width="16.421875" style="4" customWidth="1"/>
    <col min="10" max="12" width="16.00390625" style="4" bestFit="1" customWidth="1"/>
    <col min="13" max="13" width="18.140625" style="0" bestFit="1" customWidth="1"/>
    <col min="14" max="14" width="15.8515625" style="0" bestFit="1" customWidth="1"/>
    <col min="15" max="15" width="18.140625" style="0" bestFit="1" customWidth="1"/>
    <col min="16" max="16" width="15.8515625" style="0" customWidth="1"/>
    <col min="17" max="17" width="13.57421875" style="0" bestFit="1" customWidth="1"/>
    <col min="18" max="18" width="22.140625" style="1" bestFit="1" customWidth="1"/>
    <col min="19" max="21" width="28.7109375" style="1" customWidth="1"/>
  </cols>
  <sheetData>
    <row r="1" spans="1:21" s="5" customFormat="1" ht="38.25">
      <c r="A1" s="11" t="s">
        <v>1002</v>
      </c>
      <c r="B1" s="11" t="s">
        <v>1003</v>
      </c>
      <c r="C1" s="11" t="s">
        <v>1004</v>
      </c>
      <c r="D1" s="12" t="s">
        <v>1005</v>
      </c>
      <c r="E1" s="13" t="s">
        <v>1006</v>
      </c>
      <c r="F1" s="14" t="s">
        <v>1007</v>
      </c>
      <c r="G1" s="15" t="s">
        <v>1008</v>
      </c>
      <c r="H1" s="14" t="s">
        <v>1009</v>
      </c>
      <c r="I1" s="14" t="s">
        <v>1062</v>
      </c>
      <c r="J1" s="14" t="s">
        <v>1010</v>
      </c>
      <c r="K1" s="14" t="s">
        <v>1078</v>
      </c>
      <c r="L1" s="14" t="s">
        <v>1079</v>
      </c>
      <c r="M1" s="14" t="s">
        <v>1012</v>
      </c>
      <c r="N1" s="14" t="s">
        <v>1080</v>
      </c>
      <c r="O1" s="14" t="s">
        <v>1081</v>
      </c>
      <c r="P1" s="14" t="s">
        <v>1153</v>
      </c>
      <c r="Q1" s="14" t="s">
        <v>1015</v>
      </c>
      <c r="R1" s="14" t="s">
        <v>117</v>
      </c>
      <c r="S1" s="14" t="s">
        <v>1016</v>
      </c>
      <c r="T1" s="14" t="s">
        <v>1017</v>
      </c>
      <c r="U1" s="14" t="s">
        <v>1018</v>
      </c>
    </row>
    <row r="2" spans="1:20" s="6" customFormat="1" ht="12">
      <c r="A2" s="164" t="s">
        <v>1154</v>
      </c>
      <c r="B2" s="164" t="s">
        <v>671</v>
      </c>
      <c r="C2" s="165" t="s">
        <v>1155</v>
      </c>
      <c r="D2" s="164" t="s">
        <v>1156</v>
      </c>
      <c r="E2" s="166" t="s">
        <v>1157</v>
      </c>
      <c r="F2" s="166" t="s">
        <v>1157</v>
      </c>
      <c r="G2" s="164" t="s">
        <v>119</v>
      </c>
      <c r="H2" s="167">
        <v>10000000</v>
      </c>
      <c r="I2" s="167"/>
      <c r="J2" s="167">
        <v>10000000</v>
      </c>
      <c r="K2" s="167"/>
      <c r="L2" s="168"/>
      <c r="M2" s="167">
        <v>803351000</v>
      </c>
      <c r="N2" s="167"/>
      <c r="O2" s="167"/>
      <c r="P2" s="164" t="s">
        <v>1020</v>
      </c>
      <c r="Q2" s="7" t="s">
        <v>273</v>
      </c>
      <c r="R2" s="7" t="s">
        <v>1190</v>
      </c>
      <c r="S2" s="7" t="s">
        <v>225</v>
      </c>
      <c r="T2" s="7" t="s">
        <v>137</v>
      </c>
    </row>
    <row r="3" spans="1:21" s="6" customFormat="1" ht="24">
      <c r="A3" s="7" t="s">
        <v>948</v>
      </c>
      <c r="B3" s="7" t="s">
        <v>671</v>
      </c>
      <c r="C3" s="8" t="s">
        <v>949</v>
      </c>
      <c r="D3" s="8" t="s">
        <v>950</v>
      </c>
      <c r="E3" s="9" t="s">
        <v>381</v>
      </c>
      <c r="F3" s="9" t="s">
        <v>386</v>
      </c>
      <c r="G3" s="145" t="s">
        <v>119</v>
      </c>
      <c r="H3" s="10">
        <v>18000000</v>
      </c>
      <c r="I3" s="10">
        <v>18000000</v>
      </c>
      <c r="J3" s="10" t="s">
        <v>118</v>
      </c>
      <c r="K3" s="10" t="s">
        <v>118</v>
      </c>
      <c r="L3" s="10">
        <v>18000000</v>
      </c>
      <c r="M3" s="10" t="s">
        <v>118</v>
      </c>
      <c r="N3" s="10" t="s">
        <v>118</v>
      </c>
      <c r="O3" s="10">
        <v>1465919807.76</v>
      </c>
      <c r="P3" s="10">
        <v>18000000</v>
      </c>
      <c r="Q3" s="7" t="s">
        <v>1019</v>
      </c>
      <c r="R3" s="7" t="s">
        <v>1021</v>
      </c>
      <c r="S3" s="7" t="s">
        <v>191</v>
      </c>
      <c r="T3" s="7" t="s">
        <v>283</v>
      </c>
      <c r="U3" s="7" t="s">
        <v>137</v>
      </c>
    </row>
    <row r="4" spans="1:21" s="6" customFormat="1" ht="24">
      <c r="A4" s="7" t="s">
        <v>669</v>
      </c>
      <c r="B4" s="7" t="s">
        <v>671</v>
      </c>
      <c r="C4" s="8">
        <v>10266</v>
      </c>
      <c r="D4" s="8" t="s">
        <v>867</v>
      </c>
      <c r="E4" s="9" t="s">
        <v>868</v>
      </c>
      <c r="F4" s="9" t="s">
        <v>869</v>
      </c>
      <c r="G4" s="145" t="s">
        <v>194</v>
      </c>
      <c r="H4" s="10">
        <v>50000000</v>
      </c>
      <c r="I4" s="10">
        <f>SUM(H4/0.5002251)</f>
        <v>99955000.25888346</v>
      </c>
      <c r="J4" s="10" t="s">
        <v>118</v>
      </c>
      <c r="K4" s="10">
        <v>17256499.872</v>
      </c>
      <c r="L4" s="10">
        <v>66287999.782</v>
      </c>
      <c r="M4" s="10" t="s">
        <v>118</v>
      </c>
      <c r="N4" s="10">
        <v>1369303748.893</v>
      </c>
      <c r="O4" s="10">
        <v>5398493994.315</v>
      </c>
      <c r="P4" s="10">
        <v>40000000</v>
      </c>
      <c r="Q4" s="7" t="s">
        <v>1020</v>
      </c>
      <c r="R4" s="7" t="s">
        <v>273</v>
      </c>
      <c r="S4" s="7" t="s">
        <v>273</v>
      </c>
      <c r="T4" s="7" t="s">
        <v>225</v>
      </c>
      <c r="U4" s="7" t="s">
        <v>137</v>
      </c>
    </row>
    <row r="5" spans="1:21" s="6" customFormat="1" ht="24">
      <c r="A5" s="7" t="s">
        <v>669</v>
      </c>
      <c r="B5" s="7" t="s">
        <v>671</v>
      </c>
      <c r="C5" s="8">
        <v>10267</v>
      </c>
      <c r="D5" s="8" t="s">
        <v>870</v>
      </c>
      <c r="E5" s="9" t="s">
        <v>871</v>
      </c>
      <c r="F5" s="9" t="s">
        <v>811</v>
      </c>
      <c r="G5" s="145" t="s">
        <v>194</v>
      </c>
      <c r="H5" s="10">
        <v>13600000</v>
      </c>
      <c r="I5" s="10">
        <f>SUM(H5/0.70140983)</f>
        <v>19389520.104102332</v>
      </c>
      <c r="J5" s="10" t="s">
        <v>118</v>
      </c>
      <c r="K5" s="10">
        <v>19152879.95</v>
      </c>
      <c r="L5" s="10" t="s">
        <v>118</v>
      </c>
      <c r="M5" s="10" t="s">
        <v>118</v>
      </c>
      <c r="N5" s="10">
        <v>1541400880</v>
      </c>
      <c r="O5" s="10" t="s">
        <v>118</v>
      </c>
      <c r="Q5" s="7" t="s">
        <v>1020</v>
      </c>
      <c r="R5" s="7" t="s">
        <v>273</v>
      </c>
      <c r="S5" s="7" t="s">
        <v>273</v>
      </c>
      <c r="T5" s="7" t="s">
        <v>1064</v>
      </c>
      <c r="U5" s="7" t="s">
        <v>137</v>
      </c>
    </row>
    <row r="6" spans="1:21" s="6" customFormat="1" ht="24">
      <c r="A6" s="7" t="s">
        <v>669</v>
      </c>
      <c r="B6" s="7" t="s">
        <v>671</v>
      </c>
      <c r="C6" s="8" t="s">
        <v>873</v>
      </c>
      <c r="D6" s="8" t="s">
        <v>874</v>
      </c>
      <c r="E6" s="9" t="s">
        <v>875</v>
      </c>
      <c r="F6" s="9" t="s">
        <v>287</v>
      </c>
      <c r="G6" s="145" t="s">
        <v>194</v>
      </c>
      <c r="H6" s="10">
        <v>15000000</v>
      </c>
      <c r="I6" s="10">
        <f>SUM(H6/0.6478782)</f>
        <v>23152499.96064075</v>
      </c>
      <c r="J6" s="10" t="s">
        <v>118</v>
      </c>
      <c r="K6" s="10">
        <v>22392750.147</v>
      </c>
      <c r="L6" s="10" t="s">
        <v>118</v>
      </c>
      <c r="M6" s="10" t="s">
        <v>118</v>
      </c>
      <c r="N6" s="10">
        <v>1776304372.023</v>
      </c>
      <c r="O6" s="10" t="s">
        <v>118</v>
      </c>
      <c r="Q6" s="7" t="s">
        <v>1020</v>
      </c>
      <c r="R6" s="7" t="s">
        <v>273</v>
      </c>
      <c r="S6" s="7" t="s">
        <v>273</v>
      </c>
      <c r="T6" s="7" t="s">
        <v>876</v>
      </c>
      <c r="U6" s="7" t="s">
        <v>137</v>
      </c>
    </row>
    <row r="7" spans="1:21" s="6" customFormat="1" ht="24">
      <c r="A7" s="7" t="s">
        <v>927</v>
      </c>
      <c r="B7" s="7" t="s">
        <v>671</v>
      </c>
      <c r="C7" s="8" t="s">
        <v>928</v>
      </c>
      <c r="D7" s="8" t="s">
        <v>929</v>
      </c>
      <c r="E7" s="9" t="s">
        <v>186</v>
      </c>
      <c r="F7" s="9" t="s">
        <v>186</v>
      </c>
      <c r="G7" s="145" t="s">
        <v>119</v>
      </c>
      <c r="H7" s="10">
        <v>252299.1</v>
      </c>
      <c r="I7" s="10">
        <v>252299.1</v>
      </c>
      <c r="J7" s="10" t="s">
        <v>118</v>
      </c>
      <c r="K7" s="10">
        <v>252299.1</v>
      </c>
      <c r="L7" s="10" t="s">
        <v>118</v>
      </c>
      <c r="M7" s="10" t="s">
        <v>118</v>
      </c>
      <c r="N7" s="10">
        <v>18059573.183</v>
      </c>
      <c r="O7" s="10" t="s">
        <v>118</v>
      </c>
      <c r="Q7" s="7" t="s">
        <v>1022</v>
      </c>
      <c r="R7" s="7" t="s">
        <v>1175</v>
      </c>
      <c r="S7" s="7" t="s">
        <v>273</v>
      </c>
      <c r="T7" s="7" t="s">
        <v>319</v>
      </c>
      <c r="U7" s="7" t="s">
        <v>182</v>
      </c>
    </row>
    <row r="8" spans="1:21" s="6" customFormat="1" ht="24">
      <c r="A8" s="7" t="s">
        <v>927</v>
      </c>
      <c r="B8" s="7" t="s">
        <v>671</v>
      </c>
      <c r="C8" s="8" t="s">
        <v>930</v>
      </c>
      <c r="D8" s="8" t="s">
        <v>931</v>
      </c>
      <c r="E8" s="9" t="s">
        <v>744</v>
      </c>
      <c r="F8" s="9" t="s">
        <v>744</v>
      </c>
      <c r="G8" s="145" t="s">
        <v>119</v>
      </c>
      <c r="H8" s="10">
        <v>72607.26</v>
      </c>
      <c r="I8" s="10">
        <v>72607.26</v>
      </c>
      <c r="J8" s="10" t="s">
        <v>118</v>
      </c>
      <c r="K8" s="10">
        <v>72607.26</v>
      </c>
      <c r="L8" s="10" t="s">
        <v>118</v>
      </c>
      <c r="M8" s="10" t="s">
        <v>118</v>
      </c>
      <c r="N8" s="10">
        <v>5500000</v>
      </c>
      <c r="O8" s="10" t="s">
        <v>118</v>
      </c>
      <c r="Q8" s="7" t="s">
        <v>1022</v>
      </c>
      <c r="R8" s="7" t="s">
        <v>1175</v>
      </c>
      <c r="S8" s="7" t="s">
        <v>273</v>
      </c>
      <c r="T8" s="7" t="s">
        <v>1097</v>
      </c>
      <c r="U8" s="7" t="s">
        <v>182</v>
      </c>
    </row>
    <row r="9" spans="1:21" s="6" customFormat="1" ht="24">
      <c r="A9" s="7" t="s">
        <v>927</v>
      </c>
      <c r="B9" s="7" t="s">
        <v>671</v>
      </c>
      <c r="C9" s="8" t="s">
        <v>932</v>
      </c>
      <c r="D9" s="8" t="s">
        <v>933</v>
      </c>
      <c r="E9" s="9" t="s">
        <v>375</v>
      </c>
      <c r="F9" s="9" t="s">
        <v>375</v>
      </c>
      <c r="G9" s="145" t="s">
        <v>119</v>
      </c>
      <c r="H9" s="10">
        <v>95183.62</v>
      </c>
      <c r="I9" s="10">
        <v>95183.62</v>
      </c>
      <c r="J9" s="10" t="s">
        <v>118</v>
      </c>
      <c r="K9" s="10">
        <v>95183.62</v>
      </c>
      <c r="L9" s="10" t="s">
        <v>118</v>
      </c>
      <c r="M9" s="10" t="s">
        <v>118</v>
      </c>
      <c r="N9" s="10">
        <v>7432411.202</v>
      </c>
      <c r="O9" s="10" t="s">
        <v>118</v>
      </c>
      <c r="Q9" s="7" t="s">
        <v>1022</v>
      </c>
      <c r="R9" s="7" t="s">
        <v>1175</v>
      </c>
      <c r="S9" s="7" t="s">
        <v>273</v>
      </c>
      <c r="T9" s="7" t="s">
        <v>319</v>
      </c>
      <c r="U9" s="7" t="s">
        <v>182</v>
      </c>
    </row>
    <row r="10" spans="1:21" s="6" customFormat="1" ht="24">
      <c r="A10" s="7" t="s">
        <v>927</v>
      </c>
      <c r="B10" s="7" t="s">
        <v>671</v>
      </c>
      <c r="C10" s="8" t="s">
        <v>934</v>
      </c>
      <c r="D10" s="8" t="s">
        <v>935</v>
      </c>
      <c r="E10" s="9" t="s">
        <v>936</v>
      </c>
      <c r="F10" s="9" t="s">
        <v>936</v>
      </c>
      <c r="G10" s="145" t="s">
        <v>119</v>
      </c>
      <c r="H10" s="10">
        <v>313910.02</v>
      </c>
      <c r="I10" s="10">
        <v>313910.02</v>
      </c>
      <c r="J10" s="10" t="s">
        <v>118</v>
      </c>
      <c r="K10" s="10">
        <v>313910.02</v>
      </c>
      <c r="L10" s="10" t="s">
        <v>118</v>
      </c>
      <c r="M10" s="10" t="s">
        <v>118</v>
      </c>
      <c r="N10" s="10">
        <v>25599353.147</v>
      </c>
      <c r="O10" s="10" t="s">
        <v>118</v>
      </c>
      <c r="Q10" s="7" t="s">
        <v>1022</v>
      </c>
      <c r="R10" s="7" t="s">
        <v>1175</v>
      </c>
      <c r="S10" s="7" t="s">
        <v>273</v>
      </c>
      <c r="T10" s="7" t="s">
        <v>319</v>
      </c>
      <c r="U10" s="7" t="s">
        <v>182</v>
      </c>
    </row>
    <row r="11" spans="1:21" s="6" customFormat="1" ht="24">
      <c r="A11" s="7" t="s">
        <v>927</v>
      </c>
      <c r="B11" s="7" t="s">
        <v>671</v>
      </c>
      <c r="C11" s="8" t="s">
        <v>937</v>
      </c>
      <c r="D11" s="8" t="s">
        <v>938</v>
      </c>
      <c r="E11" s="9" t="s">
        <v>545</v>
      </c>
      <c r="F11" s="9" t="s">
        <v>545</v>
      </c>
      <c r="G11" s="145" t="s">
        <v>119</v>
      </c>
      <c r="H11" s="10">
        <v>170296.7</v>
      </c>
      <c r="I11" s="10">
        <v>170296.7</v>
      </c>
      <c r="J11" s="10" t="s">
        <v>118</v>
      </c>
      <c r="K11" s="10">
        <v>170296.7</v>
      </c>
      <c r="L11" s="10" t="s">
        <v>118</v>
      </c>
      <c r="M11" s="10" t="s">
        <v>118</v>
      </c>
      <c r="N11" s="10">
        <v>13415125.434</v>
      </c>
      <c r="O11" s="10" t="s">
        <v>118</v>
      </c>
      <c r="Q11" s="7" t="s">
        <v>1022</v>
      </c>
      <c r="R11" s="7" t="s">
        <v>1175</v>
      </c>
      <c r="S11" s="7" t="s">
        <v>273</v>
      </c>
      <c r="T11" s="7" t="s">
        <v>319</v>
      </c>
      <c r="U11" s="7" t="s">
        <v>182</v>
      </c>
    </row>
    <row r="12" spans="1:21" s="6" customFormat="1" ht="24">
      <c r="A12" s="7" t="s">
        <v>927</v>
      </c>
      <c r="B12" s="7" t="s">
        <v>671</v>
      </c>
      <c r="C12" s="8" t="s">
        <v>939</v>
      </c>
      <c r="D12" s="8" t="s">
        <v>940</v>
      </c>
      <c r="E12" s="9" t="s">
        <v>156</v>
      </c>
      <c r="F12" s="9" t="s">
        <v>156</v>
      </c>
      <c r="G12" s="145" t="s">
        <v>119</v>
      </c>
      <c r="H12" s="10">
        <v>141312.5</v>
      </c>
      <c r="I12" s="10">
        <v>141312.5</v>
      </c>
      <c r="J12" s="10" t="s">
        <v>118</v>
      </c>
      <c r="K12" s="10">
        <v>141312.5</v>
      </c>
      <c r="L12" s="10" t="s">
        <v>118</v>
      </c>
      <c r="M12" s="10" t="s">
        <v>118</v>
      </c>
      <c r="N12" s="10">
        <v>11199012.546</v>
      </c>
      <c r="O12" s="10" t="s">
        <v>118</v>
      </c>
      <c r="Q12" s="7" t="s">
        <v>1022</v>
      </c>
      <c r="R12" s="7" t="s">
        <v>1175</v>
      </c>
      <c r="S12" s="7" t="s">
        <v>273</v>
      </c>
      <c r="T12" s="7" t="s">
        <v>1097</v>
      </c>
      <c r="U12" s="7" t="s">
        <v>182</v>
      </c>
    </row>
    <row r="13" spans="1:21" s="6" customFormat="1" ht="24">
      <c r="A13" s="7" t="s">
        <v>927</v>
      </c>
      <c r="B13" s="7" t="s">
        <v>671</v>
      </c>
      <c r="C13" s="8" t="s">
        <v>941</v>
      </c>
      <c r="D13" s="8" t="s">
        <v>942</v>
      </c>
      <c r="E13" s="9" t="s">
        <v>943</v>
      </c>
      <c r="F13" s="9" t="s">
        <v>943</v>
      </c>
      <c r="G13" s="145" t="s">
        <v>119</v>
      </c>
      <c r="H13" s="10">
        <v>121882.36</v>
      </c>
      <c r="I13" s="10">
        <v>121882.36</v>
      </c>
      <c r="J13" s="10" t="s">
        <v>118</v>
      </c>
      <c r="K13" s="10">
        <v>121882.36</v>
      </c>
      <c r="L13" s="10" t="s">
        <v>118</v>
      </c>
      <c r="M13" s="10" t="s">
        <v>118</v>
      </c>
      <c r="N13" s="10">
        <v>9622615.709</v>
      </c>
      <c r="O13" s="10" t="s">
        <v>118</v>
      </c>
      <c r="Q13" s="7" t="s">
        <v>1022</v>
      </c>
      <c r="R13" s="7" t="s">
        <v>1175</v>
      </c>
      <c r="S13" s="7" t="s">
        <v>273</v>
      </c>
      <c r="T13" s="7" t="s">
        <v>319</v>
      </c>
      <c r="U13" s="7" t="s">
        <v>182</v>
      </c>
    </row>
    <row r="14" spans="1:21" s="6" customFormat="1" ht="24">
      <c r="A14" s="7" t="s">
        <v>927</v>
      </c>
      <c r="B14" s="7" t="s">
        <v>671</v>
      </c>
      <c r="C14" s="8" t="s">
        <v>944</v>
      </c>
      <c r="D14" s="8" t="s">
        <v>945</v>
      </c>
      <c r="E14" s="9" t="s">
        <v>554</v>
      </c>
      <c r="F14" s="9" t="s">
        <v>554</v>
      </c>
      <c r="G14" s="145" t="s">
        <v>119</v>
      </c>
      <c r="H14" s="10">
        <v>262329.11</v>
      </c>
      <c r="I14" s="10">
        <v>262329.11</v>
      </c>
      <c r="J14" s="10" t="s">
        <v>118</v>
      </c>
      <c r="K14" s="10">
        <v>262329.11</v>
      </c>
      <c r="L14" s="10" t="s">
        <v>118</v>
      </c>
      <c r="M14" s="10" t="s">
        <v>118</v>
      </c>
      <c r="N14" s="10">
        <v>20966653.692</v>
      </c>
      <c r="O14" s="10" t="s">
        <v>118</v>
      </c>
      <c r="Q14" s="7" t="s">
        <v>1022</v>
      </c>
      <c r="R14" s="7" t="s">
        <v>1175</v>
      </c>
      <c r="S14" s="7" t="s">
        <v>273</v>
      </c>
      <c r="T14" s="7" t="s">
        <v>319</v>
      </c>
      <c r="U14" s="7" t="s">
        <v>182</v>
      </c>
    </row>
    <row r="15" spans="1:21" s="6" customFormat="1" ht="24">
      <c r="A15" s="7" t="s">
        <v>927</v>
      </c>
      <c r="B15" s="7" t="s">
        <v>671</v>
      </c>
      <c r="C15" s="8" t="s">
        <v>946</v>
      </c>
      <c r="D15" s="8" t="s">
        <v>947</v>
      </c>
      <c r="E15" s="9" t="s">
        <v>567</v>
      </c>
      <c r="F15" s="9" t="s">
        <v>567</v>
      </c>
      <c r="G15" s="145" t="s">
        <v>119</v>
      </c>
      <c r="H15" s="10">
        <v>364377.46</v>
      </c>
      <c r="I15" s="10">
        <v>364377.46</v>
      </c>
      <c r="J15" s="10" t="s">
        <v>118</v>
      </c>
      <c r="K15" s="10">
        <v>364377.46</v>
      </c>
      <c r="L15" s="10" t="s">
        <v>118</v>
      </c>
      <c r="M15" s="10" t="s">
        <v>118</v>
      </c>
      <c r="N15" s="10">
        <v>29314168.534</v>
      </c>
      <c r="O15" s="10" t="s">
        <v>118</v>
      </c>
      <c r="Q15" s="7" t="s">
        <v>1022</v>
      </c>
      <c r="R15" s="7" t="s">
        <v>1175</v>
      </c>
      <c r="S15" s="7" t="s">
        <v>273</v>
      </c>
      <c r="T15" s="7" t="s">
        <v>1097</v>
      </c>
      <c r="U15" s="7" t="s">
        <v>182</v>
      </c>
    </row>
    <row r="16" spans="1:21" s="6" customFormat="1" ht="24">
      <c r="A16" s="7" t="s">
        <v>927</v>
      </c>
      <c r="B16" s="7" t="s">
        <v>671</v>
      </c>
      <c r="C16" s="8" t="s">
        <v>1098</v>
      </c>
      <c r="D16" s="8" t="s">
        <v>1099</v>
      </c>
      <c r="E16" s="9" t="s">
        <v>386</v>
      </c>
      <c r="F16" s="9" t="s">
        <v>386</v>
      </c>
      <c r="G16" s="145" t="s">
        <v>119</v>
      </c>
      <c r="H16" s="10">
        <v>18109</v>
      </c>
      <c r="I16" s="10">
        <v>18109</v>
      </c>
      <c r="J16" s="10" t="s">
        <v>118</v>
      </c>
      <c r="K16" s="10">
        <v>18109</v>
      </c>
      <c r="L16" s="10" t="s">
        <v>118</v>
      </c>
      <c r="M16" s="10" t="s">
        <v>118</v>
      </c>
      <c r="N16" s="10">
        <v>1457321.696</v>
      </c>
      <c r="O16" s="10" t="s">
        <v>118</v>
      </c>
      <c r="Q16" s="7" t="s">
        <v>1022</v>
      </c>
      <c r="R16" s="7" t="s">
        <v>1175</v>
      </c>
      <c r="S16" s="7" t="s">
        <v>273</v>
      </c>
      <c r="T16" s="7" t="s">
        <v>319</v>
      </c>
      <c r="U16" s="7" t="s">
        <v>182</v>
      </c>
    </row>
    <row r="17" spans="1:21" s="6" customFormat="1" ht="24">
      <c r="A17" s="7" t="s">
        <v>927</v>
      </c>
      <c r="B17" s="7" t="s">
        <v>671</v>
      </c>
      <c r="C17" s="8" t="s">
        <v>1100</v>
      </c>
      <c r="D17" s="8" t="s">
        <v>1101</v>
      </c>
      <c r="E17" s="9" t="s">
        <v>31</v>
      </c>
      <c r="F17" s="9" t="s">
        <v>31</v>
      </c>
      <c r="G17" s="145" t="s">
        <v>119</v>
      </c>
      <c r="H17" s="10">
        <v>112652.27</v>
      </c>
      <c r="I17" s="10">
        <v>112652.27</v>
      </c>
      <c r="J17" s="10" t="s">
        <v>118</v>
      </c>
      <c r="K17" s="10">
        <v>112652.27</v>
      </c>
      <c r="L17" s="10" t="s">
        <v>118</v>
      </c>
      <c r="M17" s="10" t="s">
        <v>118</v>
      </c>
      <c r="N17" s="10">
        <v>9124833.14</v>
      </c>
      <c r="O17" s="10" t="s">
        <v>118</v>
      </c>
      <c r="Q17" s="7" t="s">
        <v>1022</v>
      </c>
      <c r="R17" s="7" t="s">
        <v>1175</v>
      </c>
      <c r="S17" s="7" t="s">
        <v>273</v>
      </c>
      <c r="T17" s="7" t="s">
        <v>319</v>
      </c>
      <c r="U17" s="7" t="s">
        <v>182</v>
      </c>
    </row>
    <row r="18" spans="1:21" s="6" customFormat="1" ht="24">
      <c r="A18" s="7" t="s">
        <v>927</v>
      </c>
      <c r="B18" s="7" t="s">
        <v>671</v>
      </c>
      <c r="C18" s="8" t="s">
        <v>32</v>
      </c>
      <c r="D18" s="8" t="s">
        <v>33</v>
      </c>
      <c r="E18" s="9" t="s">
        <v>135</v>
      </c>
      <c r="F18" s="9" t="s">
        <v>135</v>
      </c>
      <c r="G18" s="145" t="s">
        <v>119</v>
      </c>
      <c r="H18" s="10">
        <v>277502.97</v>
      </c>
      <c r="I18" s="10">
        <v>277502.97</v>
      </c>
      <c r="J18" s="10" t="s">
        <v>118</v>
      </c>
      <c r="K18" s="10">
        <v>277502.97</v>
      </c>
      <c r="L18" s="10" t="s">
        <v>118</v>
      </c>
      <c r="M18" s="10" t="s">
        <v>118</v>
      </c>
      <c r="N18" s="10">
        <v>22599838.913</v>
      </c>
      <c r="O18" s="10" t="s">
        <v>118</v>
      </c>
      <c r="Q18" s="7" t="s">
        <v>1022</v>
      </c>
      <c r="R18" s="7" t="s">
        <v>1175</v>
      </c>
      <c r="S18" s="7" t="s">
        <v>273</v>
      </c>
      <c r="T18" s="7" t="s">
        <v>1097</v>
      </c>
      <c r="U18" s="7" t="s">
        <v>182</v>
      </c>
    </row>
    <row r="19" spans="1:21" s="6" customFormat="1" ht="24">
      <c r="A19" s="7" t="s">
        <v>689</v>
      </c>
      <c r="B19" s="7" t="s">
        <v>671</v>
      </c>
      <c r="C19" s="8">
        <v>10031</v>
      </c>
      <c r="D19" s="8" t="s">
        <v>703</v>
      </c>
      <c r="E19" s="9" t="s">
        <v>704</v>
      </c>
      <c r="F19" s="9" t="s">
        <v>705</v>
      </c>
      <c r="G19" s="145" t="s">
        <v>690</v>
      </c>
      <c r="H19" s="10">
        <v>6700000</v>
      </c>
      <c r="I19" s="10">
        <f>SUM(H19/1.2166)</f>
        <v>5507151.07677133</v>
      </c>
      <c r="J19" s="10" t="s">
        <v>118</v>
      </c>
      <c r="K19" s="10" t="s">
        <v>118</v>
      </c>
      <c r="L19" s="10">
        <v>5808157.427</v>
      </c>
      <c r="M19" s="10" t="s">
        <v>118</v>
      </c>
      <c r="N19" s="10" t="s">
        <v>118</v>
      </c>
      <c r="O19" s="10">
        <v>473016278.83</v>
      </c>
      <c r="P19" s="10">
        <v>6700000</v>
      </c>
      <c r="Q19" s="7" t="s">
        <v>1023</v>
      </c>
      <c r="R19" s="7" t="s">
        <v>1024</v>
      </c>
      <c r="S19" s="7" t="s">
        <v>740</v>
      </c>
      <c r="T19" s="7" t="s">
        <v>740</v>
      </c>
      <c r="U19" s="7" t="s">
        <v>137</v>
      </c>
    </row>
    <row r="20" spans="1:21" s="6" customFormat="1" ht="24">
      <c r="A20" s="7" t="s">
        <v>711</v>
      </c>
      <c r="B20" s="7" t="s">
        <v>671</v>
      </c>
      <c r="C20" s="8" t="s">
        <v>714</v>
      </c>
      <c r="D20" s="8" t="s">
        <v>715</v>
      </c>
      <c r="E20" s="9" t="s">
        <v>716</v>
      </c>
      <c r="F20" s="9" t="s">
        <v>494</v>
      </c>
      <c r="G20" s="145" t="s">
        <v>147</v>
      </c>
      <c r="H20" s="10">
        <v>18000000</v>
      </c>
      <c r="I20" s="10">
        <f>SUM(H20/0.71395424)</f>
        <v>25211699.84227561</v>
      </c>
      <c r="J20" s="10" t="s">
        <v>118</v>
      </c>
      <c r="K20" s="10" t="s">
        <v>118</v>
      </c>
      <c r="L20" s="10">
        <v>25421399.955</v>
      </c>
      <c r="M20" s="10" t="s">
        <v>118</v>
      </c>
      <c r="N20" s="10" t="s">
        <v>118</v>
      </c>
      <c r="O20" s="10">
        <v>2070318540.818</v>
      </c>
      <c r="P20" s="10">
        <v>18000000</v>
      </c>
      <c r="Q20" s="7" t="s">
        <v>1023</v>
      </c>
      <c r="R20" s="7" t="s">
        <v>1024</v>
      </c>
      <c r="S20" s="7" t="s">
        <v>216</v>
      </c>
      <c r="T20" s="7" t="s">
        <v>192</v>
      </c>
      <c r="U20" s="7" t="s">
        <v>182</v>
      </c>
    </row>
    <row r="21" spans="1:21" s="6" customFormat="1" ht="12">
      <c r="A21" s="7" t="s">
        <v>1037</v>
      </c>
      <c r="B21" s="7" t="s">
        <v>671</v>
      </c>
      <c r="C21" s="8">
        <v>10469</v>
      </c>
      <c r="D21" s="8" t="s">
        <v>843</v>
      </c>
      <c r="E21" s="9" t="s">
        <v>844</v>
      </c>
      <c r="F21" s="9" t="s">
        <v>282</v>
      </c>
      <c r="G21" s="145" t="s">
        <v>199</v>
      </c>
      <c r="H21" s="10">
        <v>4442000000</v>
      </c>
      <c r="I21" s="10">
        <f>SUM(H21/106.805)</f>
        <v>41589813.21099199</v>
      </c>
      <c r="J21" s="10" t="s">
        <v>118</v>
      </c>
      <c r="K21" s="10" t="s">
        <v>118</v>
      </c>
      <c r="L21" s="10">
        <v>46285297.523</v>
      </c>
      <c r="M21" s="10" t="s">
        <v>118</v>
      </c>
      <c r="N21" s="10" t="s">
        <v>118</v>
      </c>
      <c r="O21" s="10">
        <v>3769474135.91</v>
      </c>
      <c r="P21" s="10">
        <v>4442000000</v>
      </c>
      <c r="Q21" s="7" t="s">
        <v>1023</v>
      </c>
      <c r="R21" s="7" t="s">
        <v>1024</v>
      </c>
      <c r="S21" s="7" t="s">
        <v>405</v>
      </c>
      <c r="T21" s="7" t="s">
        <v>1086</v>
      </c>
      <c r="U21" s="7" t="s">
        <v>137</v>
      </c>
    </row>
    <row r="22" spans="1:21" s="6" customFormat="1" ht="24">
      <c r="A22" s="7" t="s">
        <v>948</v>
      </c>
      <c r="B22" s="7" t="s">
        <v>671</v>
      </c>
      <c r="C22" s="8" t="s">
        <v>961</v>
      </c>
      <c r="D22" s="8" t="s">
        <v>962</v>
      </c>
      <c r="E22" s="9" t="s">
        <v>963</v>
      </c>
      <c r="F22" s="9" t="s">
        <v>964</v>
      </c>
      <c r="G22" s="145" t="s">
        <v>119</v>
      </c>
      <c r="H22" s="10">
        <v>20257379</v>
      </c>
      <c r="I22" s="10">
        <v>20257379</v>
      </c>
      <c r="J22" s="10" t="s">
        <v>118</v>
      </c>
      <c r="K22" s="10" t="s">
        <v>118</v>
      </c>
      <c r="L22" s="10">
        <v>20257379</v>
      </c>
      <c r="M22" s="10" t="s">
        <v>118</v>
      </c>
      <c r="N22" s="10" t="s">
        <v>118</v>
      </c>
      <c r="O22" s="10">
        <v>1649760729.411</v>
      </c>
      <c r="P22" s="10">
        <v>20257379</v>
      </c>
      <c r="Q22" s="7" t="s">
        <v>1023</v>
      </c>
      <c r="R22" s="7" t="s">
        <v>1024</v>
      </c>
      <c r="S22" s="7" t="s">
        <v>206</v>
      </c>
      <c r="T22" s="7" t="s">
        <v>957</v>
      </c>
      <c r="U22" s="7" t="s">
        <v>137</v>
      </c>
    </row>
    <row r="23" spans="1:21" s="6" customFormat="1" ht="24">
      <c r="A23" s="7" t="s">
        <v>948</v>
      </c>
      <c r="B23" s="7" t="s">
        <v>671</v>
      </c>
      <c r="C23" s="8" t="s">
        <v>970</v>
      </c>
      <c r="D23" s="8" t="s">
        <v>971</v>
      </c>
      <c r="E23" s="9" t="s">
        <v>972</v>
      </c>
      <c r="F23" s="9" t="s">
        <v>811</v>
      </c>
      <c r="G23" s="145" t="s">
        <v>119</v>
      </c>
      <c r="H23" s="10">
        <v>7310153</v>
      </c>
      <c r="I23" s="10">
        <v>7310153</v>
      </c>
      <c r="J23" s="10" t="s">
        <v>118</v>
      </c>
      <c r="K23" s="10" t="s">
        <v>118</v>
      </c>
      <c r="L23" s="10">
        <v>7310153</v>
      </c>
      <c r="M23" s="10" t="s">
        <v>118</v>
      </c>
      <c r="N23" s="10" t="s">
        <v>118</v>
      </c>
      <c r="O23" s="10">
        <v>595338782.248</v>
      </c>
      <c r="P23" s="10">
        <v>7310153</v>
      </c>
      <c r="Q23" s="7" t="s">
        <v>1023</v>
      </c>
      <c r="R23" s="7" t="s">
        <v>1024</v>
      </c>
      <c r="S23" s="7" t="s">
        <v>206</v>
      </c>
      <c r="T23" s="7" t="s">
        <v>957</v>
      </c>
      <c r="U23" s="7" t="s">
        <v>137</v>
      </c>
    </row>
    <row r="24" spans="1:21" s="6" customFormat="1" ht="24">
      <c r="A24" s="7" t="s">
        <v>948</v>
      </c>
      <c r="B24" s="7" t="s">
        <v>671</v>
      </c>
      <c r="C24" s="8" t="s">
        <v>973</v>
      </c>
      <c r="D24" s="8" t="s">
        <v>974</v>
      </c>
      <c r="E24" s="9" t="s">
        <v>963</v>
      </c>
      <c r="F24" s="9" t="s">
        <v>964</v>
      </c>
      <c r="G24" s="145" t="s">
        <v>119</v>
      </c>
      <c r="H24" s="10">
        <v>43552229</v>
      </c>
      <c r="I24" s="10">
        <v>43552229</v>
      </c>
      <c r="J24" s="10" t="s">
        <v>118</v>
      </c>
      <c r="K24" s="10" t="s">
        <v>118</v>
      </c>
      <c r="L24" s="10">
        <v>43552229</v>
      </c>
      <c r="M24" s="10" t="s">
        <v>118</v>
      </c>
      <c r="N24" s="10" t="s">
        <v>118</v>
      </c>
      <c r="O24" s="10">
        <v>3546893064.622</v>
      </c>
      <c r="P24" s="10">
        <v>43552229</v>
      </c>
      <c r="Q24" s="7" t="s">
        <v>1023</v>
      </c>
      <c r="R24" s="7" t="s">
        <v>1024</v>
      </c>
      <c r="S24" s="7" t="s">
        <v>206</v>
      </c>
      <c r="T24" s="7" t="s">
        <v>957</v>
      </c>
      <c r="U24" s="7" t="s">
        <v>137</v>
      </c>
    </row>
    <row r="25" spans="1:21" s="6" customFormat="1" ht="12">
      <c r="A25" s="7" t="s">
        <v>948</v>
      </c>
      <c r="B25" s="7" t="s">
        <v>671</v>
      </c>
      <c r="C25" s="8" t="s">
        <v>977</v>
      </c>
      <c r="D25" s="8" t="s">
        <v>978</v>
      </c>
      <c r="E25" s="9" t="s">
        <v>972</v>
      </c>
      <c r="F25" s="9" t="s">
        <v>811</v>
      </c>
      <c r="G25" s="145" t="s">
        <v>119</v>
      </c>
      <c r="H25" s="10">
        <v>6959939</v>
      </c>
      <c r="I25" s="10">
        <v>6959939</v>
      </c>
      <c r="J25" s="10" t="s">
        <v>118</v>
      </c>
      <c r="K25" s="10" t="s">
        <v>118</v>
      </c>
      <c r="L25" s="10">
        <v>6959939</v>
      </c>
      <c r="M25" s="10" t="s">
        <v>118</v>
      </c>
      <c r="N25" s="10" t="s">
        <v>118</v>
      </c>
      <c r="O25" s="10">
        <v>566817357.828</v>
      </c>
      <c r="P25" s="10">
        <v>6959939</v>
      </c>
      <c r="Q25" s="7" t="s">
        <v>1023</v>
      </c>
      <c r="R25" s="7" t="s">
        <v>1024</v>
      </c>
      <c r="S25" s="7" t="s">
        <v>726</v>
      </c>
      <c r="T25" s="7" t="s">
        <v>957</v>
      </c>
      <c r="U25" s="7" t="s">
        <v>137</v>
      </c>
    </row>
    <row r="26" spans="1:21" s="6" customFormat="1" ht="12">
      <c r="A26" s="7" t="s">
        <v>948</v>
      </c>
      <c r="B26" s="7" t="s">
        <v>671</v>
      </c>
      <c r="C26" s="8" t="s">
        <v>979</v>
      </c>
      <c r="D26" s="8" t="s">
        <v>980</v>
      </c>
      <c r="E26" s="9" t="s">
        <v>963</v>
      </c>
      <c r="F26" s="9" t="s">
        <v>964</v>
      </c>
      <c r="G26" s="145" t="s">
        <v>119</v>
      </c>
      <c r="H26" s="10">
        <v>78520386</v>
      </c>
      <c r="I26" s="10">
        <v>78520386</v>
      </c>
      <c r="J26" s="10" t="s">
        <v>118</v>
      </c>
      <c r="K26" s="10" t="s">
        <v>118</v>
      </c>
      <c r="L26" s="10">
        <v>78520386</v>
      </c>
      <c r="M26" s="10" t="s">
        <v>118</v>
      </c>
      <c r="N26" s="10" t="s">
        <v>118</v>
      </c>
      <c r="O26" s="10">
        <v>6394699397.242</v>
      </c>
      <c r="P26" s="10">
        <v>78520386</v>
      </c>
      <c r="Q26" s="7" t="s">
        <v>1023</v>
      </c>
      <c r="R26" s="7" t="s">
        <v>1024</v>
      </c>
      <c r="S26" s="7" t="s">
        <v>483</v>
      </c>
      <c r="T26" s="7" t="s">
        <v>483</v>
      </c>
      <c r="U26" s="7" t="s">
        <v>137</v>
      </c>
    </row>
    <row r="27" spans="1:21" s="6" customFormat="1" ht="24">
      <c r="A27" s="7" t="s">
        <v>948</v>
      </c>
      <c r="B27" s="7" t="s">
        <v>671</v>
      </c>
      <c r="C27" s="8" t="s">
        <v>63</v>
      </c>
      <c r="D27" s="8" t="s">
        <v>64</v>
      </c>
      <c r="E27" s="9" t="s">
        <v>963</v>
      </c>
      <c r="F27" s="9" t="s">
        <v>811</v>
      </c>
      <c r="G27" s="145" t="s">
        <v>119</v>
      </c>
      <c r="H27" s="10">
        <v>20462413</v>
      </c>
      <c r="I27" s="10">
        <v>20462413</v>
      </c>
      <c r="J27" s="10" t="s">
        <v>118</v>
      </c>
      <c r="K27" s="10" t="s">
        <v>118</v>
      </c>
      <c r="L27" s="10">
        <v>20462413</v>
      </c>
      <c r="M27" s="10" t="s">
        <v>118</v>
      </c>
      <c r="N27" s="10" t="s">
        <v>118</v>
      </c>
      <c r="O27" s="10">
        <v>1666458696.181</v>
      </c>
      <c r="P27" s="10">
        <v>20462413</v>
      </c>
      <c r="Q27" s="7" t="s">
        <v>1023</v>
      </c>
      <c r="R27" s="7" t="s">
        <v>1024</v>
      </c>
      <c r="S27" s="7" t="s">
        <v>206</v>
      </c>
      <c r="T27" s="7" t="s">
        <v>1097</v>
      </c>
      <c r="U27" s="7" t="s">
        <v>137</v>
      </c>
    </row>
    <row r="28" spans="1:21" s="6" customFormat="1" ht="24">
      <c r="A28" s="7" t="s">
        <v>948</v>
      </c>
      <c r="B28" s="7" t="s">
        <v>671</v>
      </c>
      <c r="C28" s="8" t="s">
        <v>985</v>
      </c>
      <c r="D28" s="8" t="s">
        <v>986</v>
      </c>
      <c r="E28" s="9" t="s">
        <v>987</v>
      </c>
      <c r="F28" s="9" t="s">
        <v>984</v>
      </c>
      <c r="G28" s="145" t="s">
        <v>119</v>
      </c>
      <c r="H28" s="10">
        <v>20022000</v>
      </c>
      <c r="I28" s="10">
        <v>20022000</v>
      </c>
      <c r="J28" s="10" t="s">
        <v>118</v>
      </c>
      <c r="K28" s="10">
        <v>20022000</v>
      </c>
      <c r="L28" s="10" t="s">
        <v>118</v>
      </c>
      <c r="M28" s="10" t="s">
        <v>118</v>
      </c>
      <c r="N28" s="10">
        <v>1583440229.996</v>
      </c>
      <c r="O28" s="10" t="s">
        <v>118</v>
      </c>
      <c r="Q28" s="7" t="s">
        <v>1023</v>
      </c>
      <c r="R28" s="7" t="s">
        <v>1024</v>
      </c>
      <c r="S28" s="7" t="s">
        <v>187</v>
      </c>
      <c r="T28" s="7" t="s">
        <v>988</v>
      </c>
      <c r="U28" s="7" t="s">
        <v>137</v>
      </c>
    </row>
    <row r="29" spans="1:21" s="6" customFormat="1" ht="24">
      <c r="A29" s="7" t="s">
        <v>948</v>
      </c>
      <c r="B29" s="7" t="s">
        <v>671</v>
      </c>
      <c r="C29" s="8" t="s">
        <v>65</v>
      </c>
      <c r="D29" s="8" t="s">
        <v>66</v>
      </c>
      <c r="E29" s="9" t="s">
        <v>67</v>
      </c>
      <c r="F29" s="9" t="s">
        <v>984</v>
      </c>
      <c r="G29" s="145" t="s">
        <v>119</v>
      </c>
      <c r="H29" s="10">
        <v>15000000</v>
      </c>
      <c r="I29" s="10">
        <v>15000000</v>
      </c>
      <c r="J29" s="10" t="s">
        <v>118</v>
      </c>
      <c r="K29" s="10">
        <v>15000000</v>
      </c>
      <c r="L29" s="10" t="s">
        <v>118</v>
      </c>
      <c r="M29" s="10" t="s">
        <v>118</v>
      </c>
      <c r="N29" s="10">
        <v>1217625370.8</v>
      </c>
      <c r="O29" s="10" t="s">
        <v>118</v>
      </c>
      <c r="Q29" s="7" t="s">
        <v>1023</v>
      </c>
      <c r="R29" s="7" t="s">
        <v>1024</v>
      </c>
      <c r="S29" s="6" t="s">
        <v>197</v>
      </c>
      <c r="T29" s="6" t="s">
        <v>299</v>
      </c>
      <c r="U29" s="7" t="s">
        <v>137</v>
      </c>
    </row>
    <row r="30" spans="1:21" s="6" customFormat="1" ht="12">
      <c r="A30" s="7" t="s">
        <v>948</v>
      </c>
      <c r="B30" s="7" t="s">
        <v>671</v>
      </c>
      <c r="C30" s="8" t="s">
        <v>68</v>
      </c>
      <c r="D30" s="8" t="s">
        <v>69</v>
      </c>
      <c r="E30" s="9" t="s">
        <v>963</v>
      </c>
      <c r="F30" s="9" t="s">
        <v>811</v>
      </c>
      <c r="G30" s="145" t="s">
        <v>119</v>
      </c>
      <c r="H30" s="10">
        <v>147323151</v>
      </c>
      <c r="I30" s="10">
        <v>147323151</v>
      </c>
      <c r="J30" s="10" t="s">
        <v>118</v>
      </c>
      <c r="K30" s="10" t="s">
        <v>118</v>
      </c>
      <c r="L30" s="10">
        <v>147323151</v>
      </c>
      <c r="M30" s="10" t="s">
        <v>118</v>
      </c>
      <c r="N30" s="10" t="s">
        <v>118</v>
      </c>
      <c r="O30" s="10">
        <v>11997995844.029</v>
      </c>
      <c r="P30" s="10">
        <v>147323151</v>
      </c>
      <c r="Q30" s="7" t="s">
        <v>1023</v>
      </c>
      <c r="R30" s="7" t="s">
        <v>1024</v>
      </c>
      <c r="S30" s="7" t="s">
        <v>216</v>
      </c>
      <c r="T30" s="7" t="s">
        <v>702</v>
      </c>
      <c r="U30" s="7" t="s">
        <v>137</v>
      </c>
    </row>
    <row r="31" spans="1:21" s="6" customFormat="1" ht="12">
      <c r="A31" s="7" t="s">
        <v>658</v>
      </c>
      <c r="B31" s="7" t="s">
        <v>120</v>
      </c>
      <c r="C31" s="8" t="s">
        <v>665</v>
      </c>
      <c r="D31" s="7" t="s">
        <v>666</v>
      </c>
      <c r="E31" s="9" t="s">
        <v>667</v>
      </c>
      <c r="F31" s="9" t="s">
        <v>668</v>
      </c>
      <c r="G31" s="145" t="s">
        <v>119</v>
      </c>
      <c r="H31" s="10">
        <v>125000000</v>
      </c>
      <c r="I31" s="10">
        <v>125000000</v>
      </c>
      <c r="J31" s="10" t="s">
        <v>118</v>
      </c>
      <c r="K31" s="10">
        <v>122777486.2</v>
      </c>
      <c r="L31" s="10">
        <v>2222513.8</v>
      </c>
      <c r="M31" s="10" t="s">
        <v>118</v>
      </c>
      <c r="N31" s="10">
        <v>9896890734.97</v>
      </c>
      <c r="O31" s="10">
        <v>181001500.136</v>
      </c>
      <c r="P31" s="10">
        <v>2222513.8</v>
      </c>
      <c r="Q31" s="7" t="s">
        <v>1083</v>
      </c>
      <c r="R31" s="7" t="s">
        <v>1082</v>
      </c>
      <c r="S31" s="7" t="s">
        <v>191</v>
      </c>
      <c r="T31" s="7" t="s">
        <v>283</v>
      </c>
      <c r="U31" s="7" t="s">
        <v>137</v>
      </c>
    </row>
    <row r="32" spans="1:21" s="6" customFormat="1" ht="12">
      <c r="A32" s="7" t="s">
        <v>670</v>
      </c>
      <c r="B32" s="7" t="s">
        <v>120</v>
      </c>
      <c r="C32" s="8" t="s">
        <v>1084</v>
      </c>
      <c r="D32" s="7" t="s">
        <v>1076</v>
      </c>
      <c r="E32" s="9" t="s">
        <v>1085</v>
      </c>
      <c r="F32" s="9" t="s">
        <v>1085</v>
      </c>
      <c r="G32" s="145" t="s">
        <v>119</v>
      </c>
      <c r="H32" s="10">
        <v>500000000</v>
      </c>
      <c r="I32" s="10">
        <v>500000000</v>
      </c>
      <c r="J32" s="10" t="s">
        <v>118</v>
      </c>
      <c r="K32" s="10">
        <v>500000000</v>
      </c>
      <c r="L32" s="10" t="s">
        <v>118</v>
      </c>
      <c r="M32" s="10" t="s">
        <v>118</v>
      </c>
      <c r="N32" s="10">
        <v>39934000000</v>
      </c>
      <c r="O32" s="10" t="s">
        <v>118</v>
      </c>
      <c r="Q32" s="7" t="s">
        <v>1020</v>
      </c>
      <c r="R32" s="7" t="s">
        <v>273</v>
      </c>
      <c r="S32" s="7" t="s">
        <v>273</v>
      </c>
      <c r="T32" s="7" t="s">
        <v>225</v>
      </c>
      <c r="U32" s="7" t="s">
        <v>137</v>
      </c>
    </row>
    <row r="33" spans="1:21" s="6" customFormat="1" ht="24">
      <c r="A33" s="7" t="s">
        <v>180</v>
      </c>
      <c r="B33" s="7" t="s">
        <v>120</v>
      </c>
      <c r="C33" s="8" t="s">
        <v>373</v>
      </c>
      <c r="D33" s="7" t="s">
        <v>374</v>
      </c>
      <c r="E33" s="9" t="s">
        <v>375</v>
      </c>
      <c r="F33" s="9" t="s">
        <v>156</v>
      </c>
      <c r="G33" s="145" t="s">
        <v>119</v>
      </c>
      <c r="H33" s="10">
        <v>300000000</v>
      </c>
      <c r="I33" s="10">
        <v>300000000</v>
      </c>
      <c r="J33" s="10" t="s">
        <v>118</v>
      </c>
      <c r="K33" s="10">
        <v>300000000</v>
      </c>
      <c r="L33" s="10" t="s">
        <v>118</v>
      </c>
      <c r="M33" s="10" t="s">
        <v>118</v>
      </c>
      <c r="N33" s="10">
        <v>23425494435</v>
      </c>
      <c r="O33" s="10" t="s">
        <v>118</v>
      </c>
      <c r="Q33" s="7" t="s">
        <v>1020</v>
      </c>
      <c r="R33" s="7" t="s">
        <v>273</v>
      </c>
      <c r="S33" s="7" t="s">
        <v>273</v>
      </c>
      <c r="T33" s="7" t="s">
        <v>376</v>
      </c>
      <c r="U33" s="7" t="s">
        <v>182</v>
      </c>
    </row>
    <row r="34" spans="1:21" s="6" customFormat="1" ht="24">
      <c r="A34" s="7" t="s">
        <v>180</v>
      </c>
      <c r="B34" s="7" t="s">
        <v>120</v>
      </c>
      <c r="C34" s="8" t="s">
        <v>377</v>
      </c>
      <c r="D34" s="7" t="s">
        <v>378</v>
      </c>
      <c r="E34" s="9" t="s">
        <v>375</v>
      </c>
      <c r="F34" s="9" t="s">
        <v>156</v>
      </c>
      <c r="G34" s="145" t="s">
        <v>177</v>
      </c>
      <c r="H34" s="10">
        <v>122888000</v>
      </c>
      <c r="I34" s="10">
        <f>SUM(H34/0.63662639)</f>
        <v>193030012.46932286</v>
      </c>
      <c r="J34" s="10" t="s">
        <v>118</v>
      </c>
      <c r="K34" s="10">
        <v>193030012.47</v>
      </c>
      <c r="L34" s="10" t="s">
        <v>118</v>
      </c>
      <c r="M34" s="10" t="s">
        <v>118</v>
      </c>
      <c r="N34" s="10">
        <v>15072744942.96</v>
      </c>
      <c r="O34" s="10" t="s">
        <v>118</v>
      </c>
      <c r="Q34" s="7" t="s">
        <v>1020</v>
      </c>
      <c r="R34" s="7" t="s">
        <v>273</v>
      </c>
      <c r="S34" s="7" t="s">
        <v>273</v>
      </c>
      <c r="T34" s="7" t="s">
        <v>225</v>
      </c>
      <c r="U34" s="7" t="s">
        <v>182</v>
      </c>
    </row>
    <row r="35" spans="1:21" s="6" customFormat="1" ht="24">
      <c r="A35" s="7" t="s">
        <v>180</v>
      </c>
      <c r="B35" s="7" t="s">
        <v>120</v>
      </c>
      <c r="C35" s="8" t="s">
        <v>379</v>
      </c>
      <c r="D35" s="7" t="s">
        <v>380</v>
      </c>
      <c r="E35" s="9" t="s">
        <v>381</v>
      </c>
      <c r="F35" s="9" t="s">
        <v>135</v>
      </c>
      <c r="G35" s="145" t="s">
        <v>119</v>
      </c>
      <c r="H35" s="10">
        <v>45000000</v>
      </c>
      <c r="I35" s="10">
        <v>45000000</v>
      </c>
      <c r="J35" s="10" t="s">
        <v>118</v>
      </c>
      <c r="K35" s="10">
        <v>0</v>
      </c>
      <c r="L35" s="10">
        <v>45000000</v>
      </c>
      <c r="M35" s="10" t="s">
        <v>118</v>
      </c>
      <c r="N35" s="10">
        <v>0</v>
      </c>
      <c r="O35" s="10">
        <v>3664799519.4</v>
      </c>
      <c r="P35" s="10">
        <v>45000000</v>
      </c>
      <c r="Q35" s="7" t="s">
        <v>1020</v>
      </c>
      <c r="R35" s="7" t="s">
        <v>273</v>
      </c>
      <c r="S35" s="7" t="s">
        <v>273</v>
      </c>
      <c r="T35" s="7" t="s">
        <v>1063</v>
      </c>
      <c r="U35" s="7" t="s">
        <v>182</v>
      </c>
    </row>
    <row r="36" spans="1:21" s="6" customFormat="1" ht="24">
      <c r="A36" s="7" t="s">
        <v>180</v>
      </c>
      <c r="B36" s="7" t="s">
        <v>120</v>
      </c>
      <c r="C36" s="8" t="s">
        <v>382</v>
      </c>
      <c r="D36" s="7" t="s">
        <v>383</v>
      </c>
      <c r="E36" s="9" t="s">
        <v>381</v>
      </c>
      <c r="F36" s="9" t="s">
        <v>135</v>
      </c>
      <c r="G36" s="145" t="s">
        <v>177</v>
      </c>
      <c r="H36" s="10">
        <v>36955000</v>
      </c>
      <c r="I36" s="10">
        <v>56257335</v>
      </c>
      <c r="J36" s="10" t="s">
        <v>118</v>
      </c>
      <c r="K36" s="10">
        <v>0</v>
      </c>
      <c r="L36" s="10">
        <v>57362660.008</v>
      </c>
      <c r="M36" s="10" t="s">
        <v>118</v>
      </c>
      <c r="N36" s="10">
        <v>0</v>
      </c>
      <c r="O36" s="10">
        <v>4671614418.43</v>
      </c>
      <c r="P36" s="10">
        <v>36955000</v>
      </c>
      <c r="Q36" s="7" t="s">
        <v>1020</v>
      </c>
      <c r="R36" s="7" t="s">
        <v>273</v>
      </c>
      <c r="S36" s="7" t="s">
        <v>273</v>
      </c>
      <c r="T36" s="7" t="s">
        <v>1063</v>
      </c>
      <c r="U36" s="7" t="s">
        <v>182</v>
      </c>
    </row>
    <row r="37" spans="1:21" s="6" customFormat="1" ht="24">
      <c r="A37" s="7" t="s">
        <v>180</v>
      </c>
      <c r="B37" s="7" t="s">
        <v>120</v>
      </c>
      <c r="C37" s="8" t="s">
        <v>384</v>
      </c>
      <c r="D37" s="7" t="s">
        <v>385</v>
      </c>
      <c r="E37" s="9" t="s">
        <v>381</v>
      </c>
      <c r="F37" s="9" t="s">
        <v>386</v>
      </c>
      <c r="G37" s="145" t="s">
        <v>177</v>
      </c>
      <c r="H37" s="10">
        <v>64938000</v>
      </c>
      <c r="I37" s="10">
        <v>98856416</v>
      </c>
      <c r="J37" s="10" t="s">
        <v>118</v>
      </c>
      <c r="K37" s="10">
        <v>100230504.24</v>
      </c>
      <c r="L37" s="10" t="s">
        <v>118</v>
      </c>
      <c r="M37" s="10" t="s">
        <v>118</v>
      </c>
      <c r="N37" s="10">
        <v>7891929396.75</v>
      </c>
      <c r="O37" s="10" t="s">
        <v>118</v>
      </c>
      <c r="Q37" s="7" t="s">
        <v>1020</v>
      </c>
      <c r="R37" s="7" t="s">
        <v>273</v>
      </c>
      <c r="S37" s="7" t="s">
        <v>273</v>
      </c>
      <c r="T37" s="7" t="s">
        <v>387</v>
      </c>
      <c r="U37" s="7" t="s">
        <v>182</v>
      </c>
    </row>
    <row r="38" spans="1:21" s="6" customFormat="1" ht="24">
      <c r="A38" s="7" t="s">
        <v>180</v>
      </c>
      <c r="B38" s="7" t="s">
        <v>120</v>
      </c>
      <c r="C38" s="8" t="s">
        <v>388</v>
      </c>
      <c r="D38" s="7" t="s">
        <v>389</v>
      </c>
      <c r="E38" s="9" t="s">
        <v>381</v>
      </c>
      <c r="F38" s="9" t="s">
        <v>386</v>
      </c>
      <c r="G38" s="145" t="s">
        <v>177</v>
      </c>
      <c r="H38" s="10">
        <v>63730000</v>
      </c>
      <c r="I38" s="10">
        <v>97017453</v>
      </c>
      <c r="J38" s="10" t="s">
        <v>118</v>
      </c>
      <c r="K38" s="10">
        <v>95973556.2</v>
      </c>
      <c r="L38" s="10" t="s">
        <v>118</v>
      </c>
      <c r="M38" s="10" t="s">
        <v>118</v>
      </c>
      <c r="N38" s="10">
        <v>7570144581.81</v>
      </c>
      <c r="O38" s="10" t="s">
        <v>118</v>
      </c>
      <c r="Q38" s="7" t="s">
        <v>1020</v>
      </c>
      <c r="R38" s="7" t="s">
        <v>273</v>
      </c>
      <c r="S38" s="7" t="s">
        <v>273</v>
      </c>
      <c r="T38" s="7" t="s">
        <v>340</v>
      </c>
      <c r="U38" s="7" t="s">
        <v>182</v>
      </c>
    </row>
    <row r="39" spans="1:21" s="6" customFormat="1" ht="24">
      <c r="A39" s="7" t="s">
        <v>180</v>
      </c>
      <c r="B39" s="7" t="s">
        <v>120</v>
      </c>
      <c r="C39" s="8" t="s">
        <v>1087</v>
      </c>
      <c r="D39" s="7" t="s">
        <v>1088</v>
      </c>
      <c r="E39" s="9" t="s">
        <v>1089</v>
      </c>
      <c r="F39" s="9" t="s">
        <v>135</v>
      </c>
      <c r="G39" s="145" t="s">
        <v>119</v>
      </c>
      <c r="H39" s="10">
        <v>350000000</v>
      </c>
      <c r="I39" s="10">
        <v>350000000</v>
      </c>
      <c r="J39" s="10" t="s">
        <v>118</v>
      </c>
      <c r="K39" s="10">
        <v>350000000</v>
      </c>
      <c r="L39" s="10" t="s">
        <v>118</v>
      </c>
      <c r="M39" s="10" t="s">
        <v>118</v>
      </c>
      <c r="N39" s="10">
        <v>28496090000</v>
      </c>
      <c r="O39" s="10" t="s">
        <v>118</v>
      </c>
      <c r="Q39" s="7" t="s">
        <v>1020</v>
      </c>
      <c r="R39" s="7" t="s">
        <v>273</v>
      </c>
      <c r="S39" s="7" t="s">
        <v>273</v>
      </c>
      <c r="T39" s="7" t="s">
        <v>376</v>
      </c>
      <c r="U39" s="7" t="s">
        <v>182</v>
      </c>
    </row>
    <row r="40" spans="1:21" s="6" customFormat="1" ht="24">
      <c r="A40" s="7" t="s">
        <v>180</v>
      </c>
      <c r="B40" s="7" t="s">
        <v>120</v>
      </c>
      <c r="C40" s="8" t="s">
        <v>1090</v>
      </c>
      <c r="D40" s="7" t="s">
        <v>1091</v>
      </c>
      <c r="E40" s="9" t="s">
        <v>1089</v>
      </c>
      <c r="F40" s="9" t="s">
        <v>135</v>
      </c>
      <c r="G40" s="145" t="s">
        <v>177</v>
      </c>
      <c r="H40" s="10">
        <v>64626000</v>
      </c>
      <c r="I40" s="10">
        <f>SUM(H40/0.64423442)</f>
        <v>100314416.60630304</v>
      </c>
      <c r="J40" s="10" t="s">
        <v>118</v>
      </c>
      <c r="K40" s="10">
        <f>I40</f>
        <v>100314416.60630304</v>
      </c>
      <c r="L40" s="10" t="s">
        <v>118</v>
      </c>
      <c r="M40" s="10" t="s">
        <v>118</v>
      </c>
      <c r="N40" s="10">
        <v>8169605017.06</v>
      </c>
      <c r="O40" s="10" t="s">
        <v>118</v>
      </c>
      <c r="Q40" s="7" t="s">
        <v>1020</v>
      </c>
      <c r="R40" s="7" t="s">
        <v>273</v>
      </c>
      <c r="S40" s="7" t="s">
        <v>273</v>
      </c>
      <c r="T40" s="7" t="s">
        <v>376</v>
      </c>
      <c r="U40" s="7" t="s">
        <v>182</v>
      </c>
    </row>
    <row r="41" spans="1:21" s="218" customFormat="1" ht="24">
      <c r="A41" s="213" t="s">
        <v>180</v>
      </c>
      <c r="B41" s="213" t="s">
        <v>120</v>
      </c>
      <c r="C41" s="214" t="s">
        <v>1191</v>
      </c>
      <c r="D41" s="213" t="s">
        <v>1091</v>
      </c>
      <c r="E41" s="215" t="s">
        <v>1089</v>
      </c>
      <c r="F41" s="215" t="s">
        <v>135</v>
      </c>
      <c r="G41" s="216" t="s">
        <v>177</v>
      </c>
      <c r="H41" s="217">
        <v>32500000</v>
      </c>
      <c r="I41" s="10">
        <f>SUM(H41/0.64423442)</f>
        <v>50447475.31496377</v>
      </c>
      <c r="J41" s="217" t="s">
        <v>118</v>
      </c>
      <c r="K41" s="10">
        <f>I41</f>
        <v>50447475.31496377</v>
      </c>
      <c r="L41" s="217" t="s">
        <v>118</v>
      </c>
      <c r="M41" s="217" t="s">
        <v>118</v>
      </c>
      <c r="N41" s="217">
        <v>4108441850.87</v>
      </c>
      <c r="O41" s="217" t="s">
        <v>118</v>
      </c>
      <c r="Q41" s="213" t="s">
        <v>1020</v>
      </c>
      <c r="R41" s="213" t="s">
        <v>1190</v>
      </c>
      <c r="S41" s="213" t="s">
        <v>273</v>
      </c>
      <c r="T41" s="213" t="s">
        <v>376</v>
      </c>
      <c r="U41" s="213" t="s">
        <v>182</v>
      </c>
    </row>
    <row r="42" spans="1:21" s="6" customFormat="1" ht="24">
      <c r="A42" s="7" t="s">
        <v>422</v>
      </c>
      <c r="B42" s="7" t="s">
        <v>120</v>
      </c>
      <c r="C42" s="8" t="s">
        <v>508</v>
      </c>
      <c r="D42" s="7" t="s">
        <v>509</v>
      </c>
      <c r="E42" s="9" t="s">
        <v>510</v>
      </c>
      <c r="F42" s="9" t="s">
        <v>287</v>
      </c>
      <c r="G42" s="145" t="s">
        <v>177</v>
      </c>
      <c r="H42" s="10">
        <v>321300000</v>
      </c>
      <c r="I42" s="10">
        <f>SUM(H42/0.66369332)</f>
        <v>484109136.43066347</v>
      </c>
      <c r="J42" s="10" t="s">
        <v>118</v>
      </c>
      <c r="K42" s="10">
        <v>484751736.58</v>
      </c>
      <c r="L42" s="10" t="s">
        <v>118</v>
      </c>
      <c r="M42" s="10" t="s">
        <v>118</v>
      </c>
      <c r="N42" s="10">
        <v>38963859787.94</v>
      </c>
      <c r="O42" s="10" t="s">
        <v>118</v>
      </c>
      <c r="Q42" s="7" t="s">
        <v>1020</v>
      </c>
      <c r="R42" s="7" t="s">
        <v>273</v>
      </c>
      <c r="S42" s="7" t="s">
        <v>273</v>
      </c>
      <c r="T42" s="7" t="s">
        <v>225</v>
      </c>
      <c r="U42" s="7" t="s">
        <v>182</v>
      </c>
    </row>
    <row r="43" spans="1:21" s="6" customFormat="1" ht="24">
      <c r="A43" s="7" t="s">
        <v>422</v>
      </c>
      <c r="B43" s="7" t="s">
        <v>120</v>
      </c>
      <c r="C43" s="8" t="s">
        <v>1092</v>
      </c>
      <c r="D43" s="7" t="s">
        <v>1093</v>
      </c>
      <c r="E43" s="9" t="s">
        <v>1094</v>
      </c>
      <c r="F43" s="9" t="s">
        <v>326</v>
      </c>
      <c r="G43" s="145" t="s">
        <v>177</v>
      </c>
      <c r="H43" s="10">
        <v>234100000</v>
      </c>
      <c r="I43" s="10">
        <f>SUM(H43/0.65212429)</f>
        <v>358980647.6921753</v>
      </c>
      <c r="J43" s="10" t="s">
        <v>118</v>
      </c>
      <c r="K43" s="10">
        <v>122500000</v>
      </c>
      <c r="L43" s="10">
        <v>239923598.121</v>
      </c>
      <c r="M43" s="10" t="s">
        <v>118</v>
      </c>
      <c r="N43" s="10">
        <v>9916368000</v>
      </c>
      <c r="O43" s="10">
        <v>19539375268.616</v>
      </c>
      <c r="P43" s="10">
        <v>154567040.08</v>
      </c>
      <c r="Q43" s="7" t="s">
        <v>1020</v>
      </c>
      <c r="R43" s="7" t="s">
        <v>273</v>
      </c>
      <c r="S43" s="7" t="s">
        <v>273</v>
      </c>
      <c r="T43" s="7" t="s">
        <v>340</v>
      </c>
      <c r="U43" s="7" t="s">
        <v>182</v>
      </c>
    </row>
    <row r="44" spans="1:21" s="6" customFormat="1" ht="24">
      <c r="A44" s="7" t="s">
        <v>422</v>
      </c>
      <c r="B44" s="7" t="s">
        <v>120</v>
      </c>
      <c r="C44" s="8" t="s">
        <v>1095</v>
      </c>
      <c r="D44" s="7" t="s">
        <v>1096</v>
      </c>
      <c r="E44" s="9" t="s">
        <v>1094</v>
      </c>
      <c r="F44" s="9" t="s">
        <v>326</v>
      </c>
      <c r="G44" s="145" t="s">
        <v>177</v>
      </c>
      <c r="H44" s="10">
        <v>200600000</v>
      </c>
      <c r="I44" s="10">
        <f>SUM(H44/0.65212429)</f>
        <v>307610072.3069217</v>
      </c>
      <c r="J44" s="10" t="s">
        <v>118</v>
      </c>
      <c r="K44" s="10">
        <v>102025500</v>
      </c>
      <c r="L44" s="10">
        <v>208556672.104</v>
      </c>
      <c r="M44" s="10" t="s">
        <v>118</v>
      </c>
      <c r="N44" s="10">
        <v>8259005263.65</v>
      </c>
      <c r="O44" s="10">
        <v>16984853148.758</v>
      </c>
      <c r="P44" s="10">
        <v>134359386.69</v>
      </c>
      <c r="Q44" s="7" t="s">
        <v>1020</v>
      </c>
      <c r="R44" s="7" t="s">
        <v>273</v>
      </c>
      <c r="S44" s="7" t="s">
        <v>273</v>
      </c>
      <c r="T44" s="7" t="s">
        <v>387</v>
      </c>
      <c r="U44" s="7" t="s">
        <v>182</v>
      </c>
    </row>
    <row r="45" spans="1:21" s="6" customFormat="1" ht="24">
      <c r="A45" s="7" t="s">
        <v>541</v>
      </c>
      <c r="B45" s="7" t="s">
        <v>120</v>
      </c>
      <c r="C45" s="8" t="s">
        <v>538</v>
      </c>
      <c r="D45" s="7" t="s">
        <v>539</v>
      </c>
      <c r="E45" s="9" t="s">
        <v>540</v>
      </c>
      <c r="F45" s="9" t="s">
        <v>123</v>
      </c>
      <c r="G45" s="145" t="s">
        <v>119</v>
      </c>
      <c r="H45" s="10">
        <v>100000000</v>
      </c>
      <c r="I45" s="10">
        <v>100000000</v>
      </c>
      <c r="J45" s="10" t="s">
        <v>118</v>
      </c>
      <c r="K45" s="10">
        <v>99974921.91</v>
      </c>
      <c r="L45" s="10">
        <v>25078.09</v>
      </c>
      <c r="M45" s="10" t="s">
        <v>118</v>
      </c>
      <c r="N45" s="10">
        <v>8050607349.39</v>
      </c>
      <c r="O45" s="10">
        <v>2042359.382</v>
      </c>
      <c r="P45" s="10">
        <v>25078.09</v>
      </c>
      <c r="Q45" s="7" t="s">
        <v>1022</v>
      </c>
      <c r="R45" s="7" t="s">
        <v>39</v>
      </c>
      <c r="S45" s="7" t="s">
        <v>273</v>
      </c>
      <c r="T45" s="7" t="s">
        <v>225</v>
      </c>
      <c r="U45" s="7" t="s">
        <v>182</v>
      </c>
    </row>
    <row r="46" spans="1:21" s="6" customFormat="1" ht="12">
      <c r="A46" s="7" t="s">
        <v>541</v>
      </c>
      <c r="B46" s="7" t="s">
        <v>120</v>
      </c>
      <c r="C46" s="8" t="s">
        <v>542</v>
      </c>
      <c r="D46" s="7" t="s">
        <v>543</v>
      </c>
      <c r="E46" s="9" t="s">
        <v>544</v>
      </c>
      <c r="F46" s="9" t="s">
        <v>545</v>
      </c>
      <c r="G46" s="145" t="s">
        <v>119</v>
      </c>
      <c r="H46" s="10">
        <v>200000000</v>
      </c>
      <c r="I46" s="10">
        <v>200000000</v>
      </c>
      <c r="J46" s="10" t="s">
        <v>118</v>
      </c>
      <c r="K46" s="10">
        <v>200000000</v>
      </c>
      <c r="L46" s="10" t="s">
        <v>118</v>
      </c>
      <c r="M46" s="10" t="s">
        <v>118</v>
      </c>
      <c r="N46" s="10">
        <v>16178300000</v>
      </c>
      <c r="O46" s="10" t="s">
        <v>118</v>
      </c>
      <c r="Q46" s="7" t="s">
        <v>1022</v>
      </c>
      <c r="R46" s="7" t="s">
        <v>39</v>
      </c>
      <c r="S46" s="7" t="s">
        <v>273</v>
      </c>
      <c r="T46" s="7" t="s">
        <v>225</v>
      </c>
      <c r="U46" s="7" t="s">
        <v>182</v>
      </c>
    </row>
    <row r="47" spans="1:21" s="6" customFormat="1" ht="24">
      <c r="A47" s="7" t="s">
        <v>541</v>
      </c>
      <c r="B47" s="7" t="s">
        <v>120</v>
      </c>
      <c r="C47" s="8" t="s">
        <v>546</v>
      </c>
      <c r="D47" s="7" t="s">
        <v>547</v>
      </c>
      <c r="E47" s="9" t="s">
        <v>381</v>
      </c>
      <c r="F47" s="9" t="s">
        <v>156</v>
      </c>
      <c r="G47" s="145" t="s">
        <v>147</v>
      </c>
      <c r="H47" s="10">
        <v>220000000</v>
      </c>
      <c r="I47" s="10">
        <f>SUM(H47/0.74197737)</f>
        <v>296504999.8762092</v>
      </c>
      <c r="J47" s="10" t="s">
        <v>118</v>
      </c>
      <c r="K47" s="10">
        <v>305806000.52</v>
      </c>
      <c r="L47" s="10" t="s">
        <v>118</v>
      </c>
      <c r="M47" s="10" t="s">
        <v>118</v>
      </c>
      <c r="N47" s="10">
        <v>24824626000</v>
      </c>
      <c r="O47" s="10" t="s">
        <v>118</v>
      </c>
      <c r="Q47" s="7" t="s">
        <v>1022</v>
      </c>
      <c r="R47" s="7" t="s">
        <v>39</v>
      </c>
      <c r="S47" s="7" t="s">
        <v>273</v>
      </c>
      <c r="T47" s="7" t="s">
        <v>225</v>
      </c>
      <c r="U47" s="7" t="s">
        <v>182</v>
      </c>
    </row>
    <row r="48" spans="1:21" s="6" customFormat="1" ht="24">
      <c r="A48" s="7" t="s">
        <v>670</v>
      </c>
      <c r="B48" s="7" t="s">
        <v>120</v>
      </c>
      <c r="C48" s="8" t="s">
        <v>40</v>
      </c>
      <c r="D48" s="7" t="s">
        <v>41</v>
      </c>
      <c r="E48" s="9" t="s">
        <v>42</v>
      </c>
      <c r="F48" s="9" t="s">
        <v>43</v>
      </c>
      <c r="G48" s="145" t="s">
        <v>119</v>
      </c>
      <c r="H48" s="10">
        <v>143853000</v>
      </c>
      <c r="I48" s="10">
        <v>143853000</v>
      </c>
      <c r="J48" s="10" t="s">
        <v>118</v>
      </c>
      <c r="K48" s="10">
        <v>0</v>
      </c>
      <c r="L48" s="10">
        <v>143853000</v>
      </c>
      <c r="M48" s="10" t="s">
        <v>118</v>
      </c>
      <c r="N48" s="10">
        <v>0</v>
      </c>
      <c r="O48" s="10">
        <v>11715386783.65</v>
      </c>
      <c r="P48" s="10">
        <v>143853000</v>
      </c>
      <c r="Q48" s="7" t="s">
        <v>1023</v>
      </c>
      <c r="R48" s="7" t="s">
        <v>1024</v>
      </c>
      <c r="S48" s="7" t="s">
        <v>197</v>
      </c>
      <c r="T48" s="7" t="s">
        <v>44</v>
      </c>
      <c r="U48" s="7" t="s">
        <v>137</v>
      </c>
    </row>
    <row r="49" spans="1:21" s="6" customFormat="1" ht="24">
      <c r="A49" s="7" t="s">
        <v>670</v>
      </c>
      <c r="B49" s="7" t="s">
        <v>120</v>
      </c>
      <c r="C49" s="8" t="s">
        <v>45</v>
      </c>
      <c r="D49" s="7" t="s">
        <v>46</v>
      </c>
      <c r="E49" s="9" t="s">
        <v>42</v>
      </c>
      <c r="F49" s="9" t="s">
        <v>43</v>
      </c>
      <c r="G49" s="145" t="s">
        <v>119</v>
      </c>
      <c r="H49" s="10">
        <v>156147000</v>
      </c>
      <c r="I49" s="10">
        <v>156147000</v>
      </c>
      <c r="J49" s="10" t="s">
        <v>118</v>
      </c>
      <c r="K49" s="10">
        <v>0</v>
      </c>
      <c r="L49" s="10">
        <v>156147000</v>
      </c>
      <c r="M49" s="10" t="s">
        <v>118</v>
      </c>
      <c r="N49" s="10">
        <v>0</v>
      </c>
      <c r="O49" s="10">
        <v>12716610012.35</v>
      </c>
      <c r="P49" s="10">
        <v>156147000</v>
      </c>
      <c r="Q49" s="7" t="s">
        <v>1023</v>
      </c>
      <c r="R49" s="7" t="s">
        <v>1024</v>
      </c>
      <c r="S49" s="7" t="s">
        <v>197</v>
      </c>
      <c r="T49" s="7" t="s">
        <v>44</v>
      </c>
      <c r="U49" s="7" t="s">
        <v>137</v>
      </c>
    </row>
    <row r="50" spans="1:21" s="6" customFormat="1" ht="24">
      <c r="A50" s="7" t="s">
        <v>160</v>
      </c>
      <c r="B50" s="7" t="s">
        <v>120</v>
      </c>
      <c r="C50" s="8" t="s">
        <v>168</v>
      </c>
      <c r="D50" s="7" t="s">
        <v>169</v>
      </c>
      <c r="E50" s="9" t="s">
        <v>170</v>
      </c>
      <c r="F50" s="9" t="s">
        <v>171</v>
      </c>
      <c r="G50" s="145" t="s">
        <v>147</v>
      </c>
      <c r="H50" s="10">
        <v>97080115.36</v>
      </c>
      <c r="I50" s="10">
        <f>SUM(H50/0.78403701)</f>
        <v>123820832.59054314</v>
      </c>
      <c r="J50" s="10" t="s">
        <v>118</v>
      </c>
      <c r="K50" s="10">
        <v>0</v>
      </c>
      <c r="L50" s="10">
        <v>137106246.679</v>
      </c>
      <c r="M50" s="10" t="s">
        <v>118</v>
      </c>
      <c r="N50" s="10">
        <v>0</v>
      </c>
      <c r="O50" s="10">
        <v>11165931265.256</v>
      </c>
      <c r="P50" s="10">
        <v>97080115.36</v>
      </c>
      <c r="Q50" s="7" t="s">
        <v>1023</v>
      </c>
      <c r="R50" s="7" t="s">
        <v>1024</v>
      </c>
      <c r="S50" s="7" t="s">
        <v>140</v>
      </c>
      <c r="T50" s="7" t="s">
        <v>152</v>
      </c>
      <c r="U50" s="7" t="s">
        <v>137</v>
      </c>
    </row>
    <row r="51" spans="1:21" ht="12.75">
      <c r="A51" s="7" t="s">
        <v>160</v>
      </c>
      <c r="B51" s="7" t="s">
        <v>120</v>
      </c>
      <c r="C51" s="8" t="s">
        <v>172</v>
      </c>
      <c r="D51" s="7" t="s">
        <v>173</v>
      </c>
      <c r="E51" s="9" t="s">
        <v>174</v>
      </c>
      <c r="F51" s="9" t="s">
        <v>175</v>
      </c>
      <c r="G51" s="145" t="s">
        <v>147</v>
      </c>
      <c r="H51" s="10">
        <v>11291104.59</v>
      </c>
      <c r="I51" s="10">
        <f>SUM(H51/0.77890719)</f>
        <v>14496084.687573625</v>
      </c>
      <c r="J51" s="10" t="s">
        <v>118</v>
      </c>
      <c r="K51" s="10">
        <v>0</v>
      </c>
      <c r="L51" s="10">
        <v>15946426.984</v>
      </c>
      <c r="M51" s="10" t="s">
        <v>118</v>
      </c>
      <c r="N51" s="10">
        <v>0</v>
      </c>
      <c r="O51" s="10">
        <v>1298676843.278</v>
      </c>
      <c r="P51" s="10">
        <v>11291104.59</v>
      </c>
      <c r="Q51" s="7" t="s">
        <v>1023</v>
      </c>
      <c r="R51" s="7" t="s">
        <v>1024</v>
      </c>
      <c r="S51" s="7" t="s">
        <v>140</v>
      </c>
      <c r="T51" s="7" t="s">
        <v>152</v>
      </c>
      <c r="U51" s="7" t="s">
        <v>137</v>
      </c>
    </row>
    <row r="52" spans="1:21" ht="24">
      <c r="A52" s="7" t="s">
        <v>180</v>
      </c>
      <c r="B52" s="7" t="s">
        <v>120</v>
      </c>
      <c r="C52" s="8" t="s">
        <v>360</v>
      </c>
      <c r="D52" s="7" t="s">
        <v>361</v>
      </c>
      <c r="E52" s="9" t="s">
        <v>362</v>
      </c>
      <c r="F52" s="9" t="s">
        <v>363</v>
      </c>
      <c r="G52" s="145" t="s">
        <v>119</v>
      </c>
      <c r="H52" s="10">
        <v>170000000</v>
      </c>
      <c r="I52" s="10">
        <v>170000000</v>
      </c>
      <c r="J52" s="10" t="s">
        <v>118</v>
      </c>
      <c r="K52" s="10">
        <v>52416.67</v>
      </c>
      <c r="L52" s="10">
        <v>169947583.33</v>
      </c>
      <c r="M52" s="10" t="s">
        <v>118</v>
      </c>
      <c r="N52" s="10">
        <v>4218231.29</v>
      </c>
      <c r="O52" s="10">
        <v>13840529371.355</v>
      </c>
      <c r="P52" s="10">
        <v>169947583.33</v>
      </c>
      <c r="Q52" s="7" t="s">
        <v>1023</v>
      </c>
      <c r="R52" s="7" t="s">
        <v>1024</v>
      </c>
      <c r="S52" s="7" t="s">
        <v>124</v>
      </c>
      <c r="T52" s="7" t="s">
        <v>299</v>
      </c>
      <c r="U52" s="7" t="s">
        <v>182</v>
      </c>
    </row>
    <row r="53" spans="1:21" ht="24">
      <c r="A53" s="7" t="s">
        <v>180</v>
      </c>
      <c r="B53" s="7" t="s">
        <v>120</v>
      </c>
      <c r="C53" s="8" t="s">
        <v>364</v>
      </c>
      <c r="D53" s="7" t="s">
        <v>365</v>
      </c>
      <c r="E53" s="9" t="s">
        <v>362</v>
      </c>
      <c r="F53" s="9" t="s">
        <v>363</v>
      </c>
      <c r="G53" s="145" t="s">
        <v>177</v>
      </c>
      <c r="H53" s="10">
        <v>6451000</v>
      </c>
      <c r="I53" s="10">
        <f>SUM(H53/0.67413155)</f>
        <v>9569348.890435405</v>
      </c>
      <c r="J53" s="10" t="s">
        <v>118</v>
      </c>
      <c r="K53" s="10">
        <v>0</v>
      </c>
      <c r="L53" s="10">
        <v>10013435.793</v>
      </c>
      <c r="M53" s="10" t="s">
        <v>118</v>
      </c>
      <c r="N53" s="10">
        <v>0</v>
      </c>
      <c r="O53" s="10">
        <v>815494103.999</v>
      </c>
      <c r="P53" s="10">
        <v>6451000</v>
      </c>
      <c r="Q53" s="7" t="s">
        <v>1023</v>
      </c>
      <c r="R53" s="7" t="s">
        <v>1024</v>
      </c>
      <c r="S53" s="7" t="s">
        <v>124</v>
      </c>
      <c r="T53" s="7" t="s">
        <v>299</v>
      </c>
      <c r="U53" s="7" t="s">
        <v>182</v>
      </c>
    </row>
    <row r="54" spans="1:21" ht="24">
      <c r="A54" s="7" t="s">
        <v>180</v>
      </c>
      <c r="B54" s="7" t="s">
        <v>120</v>
      </c>
      <c r="C54" s="8" t="s">
        <v>366</v>
      </c>
      <c r="D54" s="7" t="s">
        <v>367</v>
      </c>
      <c r="E54" s="9" t="s">
        <v>368</v>
      </c>
      <c r="F54" s="9" t="s">
        <v>326</v>
      </c>
      <c r="G54" s="145" t="s">
        <v>119</v>
      </c>
      <c r="H54" s="10">
        <v>242000000</v>
      </c>
      <c r="I54" s="10">
        <v>242000000</v>
      </c>
      <c r="J54" s="10" t="s">
        <v>118</v>
      </c>
      <c r="K54" s="10">
        <v>17141.67</v>
      </c>
      <c r="L54" s="10">
        <v>241982858.33</v>
      </c>
      <c r="M54" s="10" t="s">
        <v>118</v>
      </c>
      <c r="N54" s="10">
        <v>1361133.81</v>
      </c>
      <c r="O54" s="10">
        <v>19707081398.018</v>
      </c>
      <c r="P54" s="10">
        <v>241982858.33</v>
      </c>
      <c r="Q54" s="7" t="s">
        <v>1023</v>
      </c>
      <c r="R54" s="7" t="s">
        <v>1024</v>
      </c>
      <c r="S54" s="7" t="s">
        <v>140</v>
      </c>
      <c r="T54" s="7" t="s">
        <v>369</v>
      </c>
      <c r="U54" s="7" t="s">
        <v>182</v>
      </c>
    </row>
    <row r="55" spans="1:21" ht="24">
      <c r="A55" s="7" t="s">
        <v>180</v>
      </c>
      <c r="B55" s="7" t="s">
        <v>120</v>
      </c>
      <c r="C55" s="8" t="s">
        <v>370</v>
      </c>
      <c r="D55" s="7" t="s">
        <v>371</v>
      </c>
      <c r="E55" s="9" t="s">
        <v>368</v>
      </c>
      <c r="F55" s="9" t="s">
        <v>372</v>
      </c>
      <c r="G55" s="145" t="s">
        <v>177</v>
      </c>
      <c r="H55" s="10">
        <v>6132000</v>
      </c>
      <c r="I55" s="10">
        <f>SUM(H55/0.66928581)</f>
        <v>9162005.093160424</v>
      </c>
      <c r="J55" s="10" t="s">
        <v>118</v>
      </c>
      <c r="K55" s="10">
        <v>0</v>
      </c>
      <c r="L55" s="10">
        <v>9518274.419</v>
      </c>
      <c r="M55" s="10" t="s">
        <v>118</v>
      </c>
      <c r="N55" s="10">
        <v>0</v>
      </c>
      <c r="O55" s="10">
        <v>775168167.063</v>
      </c>
      <c r="P55" s="10">
        <v>6132000</v>
      </c>
      <c r="Q55" s="7" t="s">
        <v>1023</v>
      </c>
      <c r="R55" s="7" t="s">
        <v>1024</v>
      </c>
      <c r="S55" s="7" t="s">
        <v>140</v>
      </c>
      <c r="T55" s="7" t="s">
        <v>369</v>
      </c>
      <c r="U55" s="7" t="s">
        <v>182</v>
      </c>
    </row>
    <row r="56" spans="1:21" ht="24">
      <c r="A56" s="7" t="s">
        <v>180</v>
      </c>
      <c r="B56" s="7" t="s">
        <v>120</v>
      </c>
      <c r="C56" s="8" t="s">
        <v>390</v>
      </c>
      <c r="D56" s="7" t="s">
        <v>391</v>
      </c>
      <c r="E56" s="9" t="s">
        <v>392</v>
      </c>
      <c r="F56" s="9" t="s">
        <v>393</v>
      </c>
      <c r="G56" s="145" t="s">
        <v>177</v>
      </c>
      <c r="H56" s="10">
        <v>25538000</v>
      </c>
      <c r="I56" s="10">
        <f>SUM(H56/0.6685207)</f>
        <v>38200761.77147544</v>
      </c>
      <c r="J56" s="10" t="s">
        <v>118</v>
      </c>
      <c r="K56" s="10">
        <v>0</v>
      </c>
      <c r="L56" s="10">
        <v>39640849.987</v>
      </c>
      <c r="M56" s="10" t="s">
        <v>118</v>
      </c>
      <c r="N56" s="10">
        <v>0</v>
      </c>
      <c r="O56" s="10">
        <v>3228350399.617</v>
      </c>
      <c r="P56" s="10">
        <v>25538000</v>
      </c>
      <c r="Q56" s="7" t="s">
        <v>1023</v>
      </c>
      <c r="R56" s="7" t="s">
        <v>1024</v>
      </c>
      <c r="S56" s="7" t="s">
        <v>197</v>
      </c>
      <c r="T56" s="7" t="s">
        <v>387</v>
      </c>
      <c r="U56" s="7" t="s">
        <v>182</v>
      </c>
    </row>
    <row r="57" spans="1:21" ht="24">
      <c r="A57" s="7" t="s">
        <v>397</v>
      </c>
      <c r="B57" s="7" t="s">
        <v>120</v>
      </c>
      <c r="C57" s="8" t="s">
        <v>415</v>
      </c>
      <c r="D57" s="7" t="s">
        <v>416</v>
      </c>
      <c r="E57" s="9" t="s">
        <v>417</v>
      </c>
      <c r="F57" s="9" t="s">
        <v>326</v>
      </c>
      <c r="G57" s="145" t="s">
        <v>119</v>
      </c>
      <c r="H57" s="10">
        <v>173600000</v>
      </c>
      <c r="I57" s="10">
        <v>173600000</v>
      </c>
      <c r="J57" s="10" t="s">
        <v>118</v>
      </c>
      <c r="K57" s="10">
        <v>18534154.51</v>
      </c>
      <c r="L57" s="10">
        <v>155065845.49</v>
      </c>
      <c r="M57" s="10" t="s">
        <v>118</v>
      </c>
      <c r="N57" s="10">
        <v>1498868003.84</v>
      </c>
      <c r="O57" s="10">
        <v>12628560800.602</v>
      </c>
      <c r="P57" s="10">
        <v>155065845.49</v>
      </c>
      <c r="Q57" s="7" t="s">
        <v>1023</v>
      </c>
      <c r="R57" s="7" t="s">
        <v>1024</v>
      </c>
      <c r="S57" s="7" t="s">
        <v>140</v>
      </c>
      <c r="T57" s="7" t="s">
        <v>152</v>
      </c>
      <c r="U57" s="7" t="s">
        <v>182</v>
      </c>
    </row>
    <row r="58" spans="1:21" ht="24">
      <c r="A58" s="7" t="s">
        <v>422</v>
      </c>
      <c r="B58" s="7" t="s">
        <v>120</v>
      </c>
      <c r="C58" s="8" t="s">
        <v>501</v>
      </c>
      <c r="D58" s="7" t="s">
        <v>502</v>
      </c>
      <c r="E58" s="9" t="s">
        <v>417</v>
      </c>
      <c r="F58" s="9" t="s">
        <v>503</v>
      </c>
      <c r="G58" s="145" t="s">
        <v>177</v>
      </c>
      <c r="H58" s="10">
        <v>23400000</v>
      </c>
      <c r="I58" s="10">
        <f>SUM(H58/0.61494564)</f>
        <v>38052143.92608752</v>
      </c>
      <c r="J58" s="10" t="s">
        <v>118</v>
      </c>
      <c r="K58" s="10">
        <v>1615000</v>
      </c>
      <c r="L58" s="10">
        <v>34712145.371</v>
      </c>
      <c r="M58" s="10" t="s">
        <v>118</v>
      </c>
      <c r="N58" s="10">
        <v>128399346.55</v>
      </c>
      <c r="O58" s="10">
        <v>2826956748.283</v>
      </c>
      <c r="P58" s="10">
        <v>22362758.84</v>
      </c>
      <c r="Q58" s="7" t="s">
        <v>1023</v>
      </c>
      <c r="R58" s="7" t="s">
        <v>1024</v>
      </c>
      <c r="S58" s="7" t="s">
        <v>405</v>
      </c>
      <c r="T58" s="7" t="s">
        <v>181</v>
      </c>
      <c r="U58" s="7" t="s">
        <v>182</v>
      </c>
    </row>
    <row r="59" spans="1:21" ht="24">
      <c r="A59" s="7" t="s">
        <v>422</v>
      </c>
      <c r="B59" s="7" t="s">
        <v>120</v>
      </c>
      <c r="C59" s="8" t="s">
        <v>504</v>
      </c>
      <c r="D59" s="7" t="s">
        <v>505</v>
      </c>
      <c r="E59" s="9" t="s">
        <v>417</v>
      </c>
      <c r="F59" s="9" t="s">
        <v>326</v>
      </c>
      <c r="G59" s="145" t="s">
        <v>177</v>
      </c>
      <c r="H59" s="10">
        <v>18700000</v>
      </c>
      <c r="I59" s="10">
        <f>SUM(H59/0.61494564)</f>
        <v>30409191.940933187</v>
      </c>
      <c r="J59" s="10" t="s">
        <v>118</v>
      </c>
      <c r="K59" s="10">
        <v>0</v>
      </c>
      <c r="L59" s="10">
        <v>29026701.181</v>
      </c>
      <c r="M59" s="10" t="s">
        <v>118</v>
      </c>
      <c r="N59" s="10">
        <v>0</v>
      </c>
      <c r="O59" s="10">
        <v>2363934234.194</v>
      </c>
      <c r="P59" s="10">
        <v>18700000</v>
      </c>
      <c r="Q59" s="7" t="s">
        <v>1023</v>
      </c>
      <c r="R59" s="7" t="s">
        <v>1024</v>
      </c>
      <c r="S59" s="7" t="s">
        <v>140</v>
      </c>
      <c r="T59" s="7" t="s">
        <v>152</v>
      </c>
      <c r="U59" s="7" t="s">
        <v>182</v>
      </c>
    </row>
    <row r="60" spans="1:21" ht="24">
      <c r="A60" s="7" t="s">
        <v>422</v>
      </c>
      <c r="B60" s="7" t="s">
        <v>120</v>
      </c>
      <c r="C60" s="8" t="s">
        <v>506</v>
      </c>
      <c r="D60" s="7" t="s">
        <v>505</v>
      </c>
      <c r="E60" s="9" t="s">
        <v>507</v>
      </c>
      <c r="F60" s="9" t="s">
        <v>326</v>
      </c>
      <c r="G60" s="145" t="s">
        <v>177</v>
      </c>
      <c r="H60" s="10">
        <v>32300000</v>
      </c>
      <c r="I60" s="10">
        <f>SUM(H60/0.60754449)</f>
        <v>53164830.776425935</v>
      </c>
      <c r="J60" s="10" t="s">
        <v>118</v>
      </c>
      <c r="K60" s="10">
        <v>2653875.27</v>
      </c>
      <c r="L60" s="10">
        <v>47401118.276</v>
      </c>
      <c r="M60" s="10" t="s">
        <v>118</v>
      </c>
      <c r="N60" s="10">
        <v>213845989.02</v>
      </c>
      <c r="O60" s="10">
        <v>3860346566.167</v>
      </c>
      <c r="P60" s="10">
        <v>30537431.94</v>
      </c>
      <c r="Q60" s="7" t="s">
        <v>1023</v>
      </c>
      <c r="R60" s="7" t="s">
        <v>1024</v>
      </c>
      <c r="S60" s="7" t="s">
        <v>140</v>
      </c>
      <c r="T60" s="7" t="s">
        <v>152</v>
      </c>
      <c r="U60" s="7" t="s">
        <v>182</v>
      </c>
    </row>
    <row r="61" spans="1:21" ht="24">
      <c r="A61" s="7" t="s">
        <v>512</v>
      </c>
      <c r="B61" s="7" t="s">
        <v>120</v>
      </c>
      <c r="C61" s="8" t="s">
        <v>534</v>
      </c>
      <c r="D61" s="7" t="s">
        <v>535</v>
      </c>
      <c r="E61" s="9" t="s">
        <v>536</v>
      </c>
      <c r="F61" s="9" t="s">
        <v>537</v>
      </c>
      <c r="G61" s="145" t="s">
        <v>119</v>
      </c>
      <c r="H61" s="10">
        <v>150200000</v>
      </c>
      <c r="I61" s="10">
        <v>150200000</v>
      </c>
      <c r="J61" s="10" t="s">
        <v>118</v>
      </c>
      <c r="K61" s="10">
        <v>27860764.32</v>
      </c>
      <c r="L61" s="10">
        <v>122339235.68</v>
      </c>
      <c r="M61" s="10" t="s">
        <v>118</v>
      </c>
      <c r="N61" s="10">
        <v>2244841373.13</v>
      </c>
      <c r="O61" s="10">
        <v>9963306047.196</v>
      </c>
      <c r="P61" s="10">
        <v>122339235.68</v>
      </c>
      <c r="Q61" s="7" t="s">
        <v>1023</v>
      </c>
      <c r="R61" s="7" t="s">
        <v>1024</v>
      </c>
      <c r="S61" s="7" t="s">
        <v>140</v>
      </c>
      <c r="T61" s="7" t="s">
        <v>152</v>
      </c>
      <c r="U61" s="7" t="s">
        <v>182</v>
      </c>
    </row>
    <row r="62" spans="1:21" ht="24">
      <c r="A62" s="7" t="s">
        <v>512</v>
      </c>
      <c r="B62" s="7" t="s">
        <v>120</v>
      </c>
      <c r="C62" s="8" t="s">
        <v>53</v>
      </c>
      <c r="D62" s="7" t="s">
        <v>54</v>
      </c>
      <c r="E62" s="9" t="s">
        <v>55</v>
      </c>
      <c r="F62" s="9" t="s">
        <v>175</v>
      </c>
      <c r="G62" s="145" t="s">
        <v>119</v>
      </c>
      <c r="H62" s="10">
        <v>137640000</v>
      </c>
      <c r="I62" s="10">
        <v>137640000</v>
      </c>
      <c r="J62" s="10" t="s">
        <v>118</v>
      </c>
      <c r="K62" s="10">
        <v>0</v>
      </c>
      <c r="L62" s="10">
        <v>137640000</v>
      </c>
      <c r="M62" s="10" t="s">
        <v>118</v>
      </c>
      <c r="N62" s="10">
        <v>0</v>
      </c>
      <c r="O62" s="10">
        <v>11209400130.005</v>
      </c>
      <c r="P62" s="10">
        <v>137640000</v>
      </c>
      <c r="Q62" s="7" t="s">
        <v>1023</v>
      </c>
      <c r="R62" s="7" t="s">
        <v>1024</v>
      </c>
      <c r="S62" s="7" t="s">
        <v>140</v>
      </c>
      <c r="T62" s="7" t="s">
        <v>152</v>
      </c>
      <c r="U62" s="7" t="s">
        <v>182</v>
      </c>
    </row>
    <row r="63" spans="1:21" ht="24">
      <c r="A63" s="7" t="s">
        <v>585</v>
      </c>
      <c r="B63" s="7" t="s">
        <v>120</v>
      </c>
      <c r="C63" s="8" t="s">
        <v>589</v>
      </c>
      <c r="D63" s="7" t="s">
        <v>590</v>
      </c>
      <c r="E63" s="9" t="s">
        <v>591</v>
      </c>
      <c r="F63" s="9" t="s">
        <v>537</v>
      </c>
      <c r="G63" s="145" t="s">
        <v>119</v>
      </c>
      <c r="H63" s="10">
        <v>30000000</v>
      </c>
      <c r="I63" s="10">
        <v>30000000</v>
      </c>
      <c r="J63" s="10" t="s">
        <v>118</v>
      </c>
      <c r="K63" s="10">
        <v>0</v>
      </c>
      <c r="L63" s="10">
        <v>30000000</v>
      </c>
      <c r="M63" s="10" t="s">
        <v>118</v>
      </c>
      <c r="N63" s="10">
        <v>0</v>
      </c>
      <c r="O63" s="10">
        <v>2443199679.6</v>
      </c>
      <c r="P63" s="10">
        <v>30000000</v>
      </c>
      <c r="Q63" s="7" t="s">
        <v>1023</v>
      </c>
      <c r="R63" s="7" t="s">
        <v>1024</v>
      </c>
      <c r="S63" s="7" t="s">
        <v>140</v>
      </c>
      <c r="T63" s="7" t="s">
        <v>152</v>
      </c>
      <c r="U63" s="7" t="s">
        <v>182</v>
      </c>
    </row>
    <row r="64" spans="1:21" ht="24">
      <c r="A64" s="7" t="s">
        <v>585</v>
      </c>
      <c r="B64" s="7" t="s">
        <v>120</v>
      </c>
      <c r="C64" s="8" t="s">
        <v>34</v>
      </c>
      <c r="D64" s="7" t="s">
        <v>35</v>
      </c>
      <c r="E64" s="9" t="s">
        <v>14</v>
      </c>
      <c r="F64" s="9" t="s">
        <v>15</v>
      </c>
      <c r="G64" s="145" t="s">
        <v>119</v>
      </c>
      <c r="H64" s="10">
        <v>6000000</v>
      </c>
      <c r="I64" s="10">
        <v>6000000</v>
      </c>
      <c r="J64" s="10"/>
      <c r="K64" s="10"/>
      <c r="L64" s="10">
        <v>6000000</v>
      </c>
      <c r="M64" s="10"/>
      <c r="N64" s="10"/>
      <c r="O64" s="10">
        <v>489299828.28000003</v>
      </c>
      <c r="P64" s="10">
        <v>6000000</v>
      </c>
      <c r="Q64" s="7" t="s">
        <v>70</v>
      </c>
      <c r="R64" s="7" t="s">
        <v>131</v>
      </c>
      <c r="S64" s="7" t="s">
        <v>131</v>
      </c>
      <c r="T64" s="7" t="s">
        <v>132</v>
      </c>
      <c r="U64" s="7" t="s">
        <v>182</v>
      </c>
    </row>
    <row r="65" spans="1:21" ht="24">
      <c r="A65" s="7" t="s">
        <v>631</v>
      </c>
      <c r="B65" s="7" t="s">
        <v>120</v>
      </c>
      <c r="C65" s="8" t="s">
        <v>635</v>
      </c>
      <c r="D65" s="7" t="s">
        <v>636</v>
      </c>
      <c r="E65" s="9" t="s">
        <v>56</v>
      </c>
      <c r="F65" s="9" t="s">
        <v>638</v>
      </c>
      <c r="G65" s="145" t="s">
        <v>119</v>
      </c>
      <c r="H65" s="10">
        <v>45000000</v>
      </c>
      <c r="I65" s="10">
        <v>45000000</v>
      </c>
      <c r="J65" s="10" t="s">
        <v>118</v>
      </c>
      <c r="K65" s="10">
        <v>0</v>
      </c>
      <c r="L65" s="10">
        <v>45000000</v>
      </c>
      <c r="M65" s="10" t="s">
        <v>118</v>
      </c>
      <c r="N65" s="10">
        <v>0</v>
      </c>
      <c r="O65" s="10">
        <v>3664799519.4</v>
      </c>
      <c r="P65" s="10">
        <v>45000000</v>
      </c>
      <c r="Q65" s="7" t="s">
        <v>1023</v>
      </c>
      <c r="R65" s="7" t="s">
        <v>1024</v>
      </c>
      <c r="S65" s="7" t="s">
        <v>140</v>
      </c>
      <c r="T65" s="7" t="s">
        <v>152</v>
      </c>
      <c r="U65" s="7" t="s">
        <v>137</v>
      </c>
    </row>
    <row r="66" spans="1:21" ht="24">
      <c r="A66" s="7" t="s">
        <v>631</v>
      </c>
      <c r="B66" s="7" t="s">
        <v>120</v>
      </c>
      <c r="C66" s="8" t="s">
        <v>639</v>
      </c>
      <c r="D66" s="7" t="s">
        <v>640</v>
      </c>
      <c r="E66" s="9" t="s">
        <v>637</v>
      </c>
      <c r="F66" s="9" t="s">
        <v>638</v>
      </c>
      <c r="G66" s="145" t="s">
        <v>119</v>
      </c>
      <c r="H66" s="10">
        <v>160000000</v>
      </c>
      <c r="I66" s="10">
        <v>160000000</v>
      </c>
      <c r="J66" s="10" t="s">
        <v>118</v>
      </c>
      <c r="K66" s="10">
        <v>0</v>
      </c>
      <c r="L66" s="10">
        <v>160000000</v>
      </c>
      <c r="M66" s="10" t="s">
        <v>118</v>
      </c>
      <c r="N66" s="10">
        <v>0</v>
      </c>
      <c r="O66" s="10">
        <v>13030398291.2</v>
      </c>
      <c r="P66" s="10">
        <v>160000000</v>
      </c>
      <c r="Q66" s="7" t="s">
        <v>1023</v>
      </c>
      <c r="R66" s="7" t="s">
        <v>1024</v>
      </c>
      <c r="S66" s="7" t="s">
        <v>140</v>
      </c>
      <c r="T66" s="7" t="s">
        <v>152</v>
      </c>
      <c r="U66" s="7" t="s">
        <v>137</v>
      </c>
    </row>
  </sheetData>
  <sheetProtection/>
  <conditionalFormatting sqref="J1:K1 O1:P1 M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view="pageBreakPreview" zoomScale="60" zoomScalePageLayoutView="0" workbookViewId="0" topLeftCell="A1">
      <selection activeCell="B3" sqref="B3"/>
    </sheetView>
  </sheetViews>
  <sheetFormatPr defaultColWidth="9.140625" defaultRowHeight="12.75"/>
  <cols>
    <col min="1" max="3" width="26.421875" style="72" customWidth="1"/>
    <col min="4" max="4" width="22.8515625" style="72" customWidth="1"/>
    <col min="5" max="16384" width="9.140625" style="72" customWidth="1"/>
  </cols>
  <sheetData>
    <row r="1" spans="1:4" ht="146.25" customHeight="1">
      <c r="A1" s="412" t="s">
        <v>10</v>
      </c>
      <c r="B1" s="412"/>
      <c r="C1" s="412"/>
      <c r="D1" s="412"/>
    </row>
    <row r="2" spans="1:4" ht="31.5" customHeight="1">
      <c r="A2" s="409" t="s">
        <v>77</v>
      </c>
      <c r="B2" s="410"/>
      <c r="C2" s="410"/>
      <c r="D2" s="411"/>
    </row>
    <row r="3" spans="1:4" s="74" customFormat="1" ht="31.5" customHeight="1">
      <c r="A3" s="73" t="s">
        <v>80</v>
      </c>
      <c r="B3" s="73" t="s">
        <v>81</v>
      </c>
      <c r="C3" s="73" t="s">
        <v>82</v>
      </c>
      <c r="D3" s="73" t="s">
        <v>1044</v>
      </c>
    </row>
    <row r="4" spans="1:4" s="74" customFormat="1" ht="31.5" customHeight="1">
      <c r="A4" s="73" t="s">
        <v>83</v>
      </c>
      <c r="B4" s="113">
        <v>604.42</v>
      </c>
      <c r="C4" s="113">
        <v>5394.44</v>
      </c>
      <c r="D4" s="150">
        <f>SUM(B4:C4)</f>
        <v>5998.86</v>
      </c>
    </row>
    <row r="5" spans="1:4" s="74" customFormat="1" ht="31.5" customHeight="1">
      <c r="A5" s="73" t="s">
        <v>84</v>
      </c>
      <c r="B5" s="113">
        <v>570.1341413170001</v>
      </c>
      <c r="C5" s="113">
        <v>4093.31</v>
      </c>
      <c r="D5" s="150">
        <f>SUM(B5:C5)</f>
        <v>4663.444141317</v>
      </c>
    </row>
    <row r="6" ht="12.75">
      <c r="D6" s="75"/>
    </row>
  </sheetData>
  <sheetProtection/>
  <mergeCells count="2">
    <mergeCell ref="A2:D2"/>
    <mergeCell ref="A1:D1"/>
  </mergeCells>
  <printOptions horizontalCentered="1"/>
  <pageMargins left="0.7480314960629921" right="0.7480314960629921" top="0.73" bottom="0.984251968503937" header="0.17" footer="0.5118110236220472"/>
  <pageSetup horizontalDpi="600" verticalDpi="600" orientation="landscape" r:id="rId1"/>
  <headerFooter alignWithMargins="0">
    <oddFooter>&amp;L&amp;Z&amp;F&amp;R&amp;N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60" zoomScalePageLayoutView="0" workbookViewId="0" topLeftCell="A1">
      <selection activeCell="A11" sqref="A11"/>
    </sheetView>
  </sheetViews>
  <sheetFormatPr defaultColWidth="9.140625" defaultRowHeight="12.75"/>
  <cols>
    <col min="1" max="1" width="32.140625" style="94" customWidth="1"/>
    <col min="2" max="2" width="17.28125" style="94" customWidth="1"/>
    <col min="3" max="4" width="15.57421875" style="50" customWidth="1"/>
    <col min="5" max="5" width="16.28125" style="50" customWidth="1"/>
    <col min="6" max="16384" width="9.140625" style="94" customWidth="1"/>
  </cols>
  <sheetData>
    <row r="1" spans="1:5" ht="25.5" customHeight="1">
      <c r="A1" s="413" t="s">
        <v>79</v>
      </c>
      <c r="B1" s="414"/>
      <c r="C1" s="414"/>
      <c r="D1" s="414"/>
      <c r="E1" s="415"/>
    </row>
    <row r="2" spans="1:5" ht="29.25" customHeight="1">
      <c r="A2" s="416" t="s">
        <v>76</v>
      </c>
      <c r="B2" s="417"/>
      <c r="C2" s="417"/>
      <c r="D2" s="417"/>
      <c r="E2" s="418"/>
    </row>
    <row r="3" spans="1:5" ht="30" customHeight="1">
      <c r="A3" s="419" t="s">
        <v>28</v>
      </c>
      <c r="B3" s="420"/>
      <c r="C3" s="420"/>
      <c r="D3" s="420"/>
      <c r="E3" s="421"/>
    </row>
    <row r="4" spans="1:5" ht="16.5" customHeight="1">
      <c r="A4" s="422" t="s">
        <v>77</v>
      </c>
      <c r="B4" s="423"/>
      <c r="C4" s="423"/>
      <c r="D4" s="423"/>
      <c r="E4" s="424"/>
    </row>
    <row r="5" spans="1:5" ht="12.75" hidden="1">
      <c r="A5" s="53" t="s">
        <v>2</v>
      </c>
      <c r="B5" s="54"/>
      <c r="C5" s="53" t="s">
        <v>1003</v>
      </c>
      <c r="D5" s="54"/>
      <c r="E5" s="55"/>
    </row>
    <row r="6" spans="1:5" s="211" customFormat="1" ht="27.75" customHeight="1">
      <c r="A6" s="196" t="s">
        <v>1018</v>
      </c>
      <c r="B6" s="196" t="s">
        <v>1002</v>
      </c>
      <c r="C6" s="197" t="s">
        <v>671</v>
      </c>
      <c r="D6" s="198" t="s">
        <v>120</v>
      </c>
      <c r="E6" s="199" t="s">
        <v>1030</v>
      </c>
    </row>
    <row r="7" spans="1:5" s="100" customFormat="1" ht="12.75">
      <c r="A7" s="124" t="s">
        <v>137</v>
      </c>
      <c r="B7" s="124" t="s">
        <v>689</v>
      </c>
      <c r="C7" s="132">
        <v>5.50715107677133</v>
      </c>
      <c r="D7" s="133"/>
      <c r="E7" s="134">
        <v>5.50715107677133</v>
      </c>
    </row>
    <row r="8" spans="1:5" s="100" customFormat="1" ht="12.75">
      <c r="A8" s="125"/>
      <c r="B8" s="128" t="s">
        <v>670</v>
      </c>
      <c r="C8" s="135"/>
      <c r="D8" s="136">
        <v>800</v>
      </c>
      <c r="E8" s="137">
        <v>800</v>
      </c>
    </row>
    <row r="9" spans="1:5" s="100" customFormat="1" ht="12.75">
      <c r="A9" s="125"/>
      <c r="B9" s="128" t="s">
        <v>160</v>
      </c>
      <c r="C9" s="135"/>
      <c r="D9" s="136">
        <v>138.31691727811676</v>
      </c>
      <c r="E9" s="137">
        <v>138.31691727811676</v>
      </c>
    </row>
    <row r="10" spans="1:5" s="100" customFormat="1" ht="12.75">
      <c r="A10" s="125"/>
      <c r="B10" s="128" t="s">
        <v>1037</v>
      </c>
      <c r="C10" s="135">
        <v>41.58981321099199</v>
      </c>
      <c r="D10" s="136"/>
      <c r="E10" s="137">
        <v>41.58981321099199</v>
      </c>
    </row>
    <row r="11" spans="1:5" s="100" customFormat="1" ht="12.75">
      <c r="A11" s="125"/>
      <c r="B11" s="128" t="s">
        <v>631</v>
      </c>
      <c r="C11" s="135"/>
      <c r="D11" s="136">
        <v>205</v>
      </c>
      <c r="E11" s="137">
        <v>205</v>
      </c>
    </row>
    <row r="12" spans="1:5" s="100" customFormat="1" ht="12.75">
      <c r="A12" s="125"/>
      <c r="B12" s="128" t="s">
        <v>658</v>
      </c>
      <c r="C12" s="135"/>
      <c r="D12" s="136">
        <v>125</v>
      </c>
      <c r="E12" s="137">
        <v>125</v>
      </c>
    </row>
    <row r="13" spans="1:5" s="100" customFormat="1" ht="12.75">
      <c r="A13" s="125"/>
      <c r="B13" s="128" t="s">
        <v>669</v>
      </c>
      <c r="C13" s="135">
        <v>142.49702032362654</v>
      </c>
      <c r="D13" s="136"/>
      <c r="E13" s="137">
        <v>142.49702032362654</v>
      </c>
    </row>
    <row r="14" spans="1:5" s="100" customFormat="1" ht="12.75">
      <c r="A14" s="125"/>
      <c r="B14" s="128" t="s">
        <v>948</v>
      </c>
      <c r="C14" s="135">
        <v>377.40765</v>
      </c>
      <c r="D14" s="136"/>
      <c r="E14" s="137">
        <v>377.40765</v>
      </c>
    </row>
    <row r="15" spans="1:5" s="100" customFormat="1" ht="12.75">
      <c r="A15" s="125"/>
      <c r="B15" s="57" t="s">
        <v>1154</v>
      </c>
      <c r="C15" s="135">
        <v>10</v>
      </c>
      <c r="D15" s="136"/>
      <c r="E15" s="137">
        <v>10</v>
      </c>
    </row>
    <row r="16" spans="1:5" s="100" customFormat="1" ht="12.75">
      <c r="A16" s="124" t="s">
        <v>1052</v>
      </c>
      <c r="B16" s="200"/>
      <c r="C16" s="132">
        <v>577.0016346113898</v>
      </c>
      <c r="D16" s="133">
        <v>1268.3169172781168</v>
      </c>
      <c r="E16" s="134">
        <v>1845.318551889507</v>
      </c>
    </row>
    <row r="17" spans="1:5" s="100" customFormat="1" ht="12.75">
      <c r="A17" s="124" t="s">
        <v>182</v>
      </c>
      <c r="B17" s="124" t="s">
        <v>180</v>
      </c>
      <c r="C17" s="132"/>
      <c r="D17" s="133">
        <v>1759.8552241456612</v>
      </c>
      <c r="E17" s="134">
        <v>1759.8552241456612</v>
      </c>
    </row>
    <row r="18" spans="1:5" s="100" customFormat="1" ht="12.75">
      <c r="A18" s="125"/>
      <c r="B18" s="128" t="s">
        <v>711</v>
      </c>
      <c r="C18" s="135">
        <v>25.211699842275607</v>
      </c>
      <c r="D18" s="136"/>
      <c r="E18" s="137">
        <v>25.211699842275607</v>
      </c>
    </row>
    <row r="19" spans="1:5" s="100" customFormat="1" ht="12.75">
      <c r="A19" s="125"/>
      <c r="B19" s="128" t="s">
        <v>397</v>
      </c>
      <c r="C19" s="135"/>
      <c r="D19" s="136">
        <v>173.6</v>
      </c>
      <c r="E19" s="137">
        <v>173.6</v>
      </c>
    </row>
    <row r="20" spans="1:5" s="100" customFormat="1" ht="12.75">
      <c r="A20" s="125"/>
      <c r="B20" s="128" t="s">
        <v>422</v>
      </c>
      <c r="C20" s="135"/>
      <c r="D20" s="136">
        <v>1272.3260230732071</v>
      </c>
      <c r="E20" s="137">
        <v>1272.3260230732071</v>
      </c>
    </row>
    <row r="21" spans="1:5" s="100" customFormat="1" ht="12.75">
      <c r="A21" s="125"/>
      <c r="B21" s="128" t="s">
        <v>512</v>
      </c>
      <c r="C21" s="135"/>
      <c r="D21" s="136">
        <v>287.84</v>
      </c>
      <c r="E21" s="137">
        <v>287.84</v>
      </c>
    </row>
    <row r="22" spans="1:5" s="100" customFormat="1" ht="12.75">
      <c r="A22" s="125"/>
      <c r="B22" s="128" t="s">
        <v>541</v>
      </c>
      <c r="C22" s="135"/>
      <c r="D22" s="136">
        <v>596.5049998762092</v>
      </c>
      <c r="E22" s="137">
        <v>596.5049998762092</v>
      </c>
    </row>
    <row r="23" spans="1:5" s="100" customFormat="1" ht="12.75">
      <c r="A23" s="125"/>
      <c r="B23" s="128" t="s">
        <v>585</v>
      </c>
      <c r="C23" s="135"/>
      <c r="D23" s="136">
        <v>36</v>
      </c>
      <c r="E23" s="137">
        <v>36</v>
      </c>
    </row>
    <row r="24" spans="1:5" s="100" customFormat="1" ht="12.75">
      <c r="A24" s="125"/>
      <c r="B24" s="128" t="s">
        <v>927</v>
      </c>
      <c r="C24" s="135">
        <v>2.20246237</v>
      </c>
      <c r="D24" s="136"/>
      <c r="E24" s="137">
        <v>2.20246237</v>
      </c>
    </row>
    <row r="25" spans="1:5" s="100" customFormat="1" ht="12.75">
      <c r="A25" s="124" t="s">
        <v>1053</v>
      </c>
      <c r="B25" s="200"/>
      <c r="C25" s="132">
        <v>27.414162212275606</v>
      </c>
      <c r="D25" s="133">
        <v>4126.126247095077</v>
      </c>
      <c r="E25" s="134">
        <v>4153.540409307353</v>
      </c>
    </row>
    <row r="26" spans="1:5" ht="12.75">
      <c r="A26" s="246" t="s">
        <v>1030</v>
      </c>
      <c r="B26" s="247"/>
      <c r="C26" s="248">
        <v>604.4157968236655</v>
      </c>
      <c r="D26" s="249">
        <v>5394.443164373195</v>
      </c>
      <c r="E26" s="250">
        <v>5998.85896119686</v>
      </c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.75" top="0.38" bottom="0.71" header="0.17" footer="0.45"/>
  <pageSetup firstPageNumber="2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60" zoomScalePageLayoutView="0" workbookViewId="0" topLeftCell="A1">
      <selection activeCell="A2" sqref="A2:K2"/>
    </sheetView>
  </sheetViews>
  <sheetFormatPr defaultColWidth="12.57421875" defaultRowHeight="12.75"/>
  <cols>
    <col min="1" max="1" width="21.421875" style="50" customWidth="1"/>
    <col min="2" max="2" width="21.00390625" style="50" customWidth="1"/>
    <col min="3" max="3" width="16.8515625" style="50" customWidth="1"/>
    <col min="4" max="4" width="13.8515625" style="50" customWidth="1"/>
    <col min="5" max="5" width="15.28125" style="50" customWidth="1"/>
    <col min="6" max="6" width="16.140625" style="50" customWidth="1"/>
    <col min="7" max="7" width="9.140625" style="50" customWidth="1"/>
    <col min="8" max="8" width="12.57421875" style="50" customWidth="1"/>
    <col min="9" max="9" width="11.7109375" style="94" customWidth="1"/>
    <col min="10" max="10" width="11.8515625" style="94" customWidth="1"/>
    <col min="11" max="11" width="14.57421875" style="94" customWidth="1"/>
    <col min="12" max="16384" width="12.57421875" style="94" customWidth="1"/>
  </cols>
  <sheetData>
    <row r="1" spans="1:11" s="112" customFormat="1" ht="23.25" customHeight="1">
      <c r="A1" s="425" t="s">
        <v>78</v>
      </c>
      <c r="B1" s="426"/>
      <c r="C1" s="426"/>
      <c r="D1" s="426"/>
      <c r="E1" s="426"/>
      <c r="F1" s="426"/>
      <c r="G1" s="426"/>
      <c r="H1" s="426"/>
      <c r="I1" s="426"/>
      <c r="J1" s="427"/>
      <c r="K1" s="428"/>
    </row>
    <row r="2" spans="1:11" s="112" customFormat="1" ht="23.25" customHeight="1">
      <c r="A2" s="429" t="s">
        <v>76</v>
      </c>
      <c r="B2" s="430"/>
      <c r="C2" s="430"/>
      <c r="D2" s="430"/>
      <c r="E2" s="430"/>
      <c r="F2" s="430"/>
      <c r="G2" s="430"/>
      <c r="H2" s="430"/>
      <c r="I2" s="430"/>
      <c r="J2" s="431"/>
      <c r="K2" s="432"/>
    </row>
    <row r="3" spans="1:11" s="112" customFormat="1" ht="23.25" customHeight="1">
      <c r="A3" s="429" t="s">
        <v>9</v>
      </c>
      <c r="B3" s="430"/>
      <c r="C3" s="430"/>
      <c r="D3" s="430"/>
      <c r="E3" s="430"/>
      <c r="F3" s="430"/>
      <c r="G3" s="430"/>
      <c r="H3" s="430"/>
      <c r="I3" s="430"/>
      <c r="J3" s="431"/>
      <c r="K3" s="432"/>
    </row>
    <row r="4" spans="1:11" s="112" customFormat="1" ht="23.25" customHeight="1">
      <c r="A4" s="433" t="s">
        <v>77</v>
      </c>
      <c r="B4" s="434"/>
      <c r="C4" s="434"/>
      <c r="D4" s="434"/>
      <c r="E4" s="434"/>
      <c r="F4" s="434"/>
      <c r="G4" s="434"/>
      <c r="H4" s="434"/>
      <c r="I4" s="434"/>
      <c r="J4" s="434"/>
      <c r="K4" s="435"/>
    </row>
    <row r="5" spans="1:11" ht="12.75" hidden="1">
      <c r="A5" s="361" t="s">
        <v>2</v>
      </c>
      <c r="B5" s="362"/>
      <c r="C5" s="361" t="s">
        <v>117</v>
      </c>
      <c r="D5" s="362"/>
      <c r="E5" s="362"/>
      <c r="F5" s="362"/>
      <c r="G5" s="362"/>
      <c r="H5" s="362"/>
      <c r="I5" s="362"/>
      <c r="J5" s="362"/>
      <c r="K5" s="363"/>
    </row>
    <row r="6" spans="1:11" s="212" customFormat="1" ht="56.25" customHeight="1">
      <c r="A6" s="272" t="s">
        <v>1018</v>
      </c>
      <c r="B6" s="272" t="s">
        <v>1002</v>
      </c>
      <c r="C6" s="273" t="s">
        <v>1175</v>
      </c>
      <c r="D6" s="274" t="s">
        <v>273</v>
      </c>
      <c r="E6" s="274" t="s">
        <v>1082</v>
      </c>
      <c r="F6" s="274" t="s">
        <v>131</v>
      </c>
      <c r="G6" s="274" t="s">
        <v>1021</v>
      </c>
      <c r="H6" s="274" t="s">
        <v>1024</v>
      </c>
      <c r="I6" s="274" t="s">
        <v>29</v>
      </c>
      <c r="J6" s="274" t="s">
        <v>1190</v>
      </c>
      <c r="K6" s="275" t="s">
        <v>1030</v>
      </c>
    </row>
    <row r="7" spans="1:11" s="100" customFormat="1" ht="24.75" customHeight="1">
      <c r="A7" s="97" t="s">
        <v>137</v>
      </c>
      <c r="B7" s="97" t="s">
        <v>689</v>
      </c>
      <c r="C7" s="97"/>
      <c r="D7" s="98"/>
      <c r="E7" s="98"/>
      <c r="F7" s="98"/>
      <c r="G7" s="98"/>
      <c r="H7" s="98">
        <v>5.50715107677133</v>
      </c>
      <c r="I7" s="98"/>
      <c r="J7" s="98"/>
      <c r="K7" s="99">
        <v>5.50715107677133</v>
      </c>
    </row>
    <row r="8" spans="1:11" s="100" customFormat="1" ht="24.75" customHeight="1">
      <c r="A8" s="101"/>
      <c r="B8" s="102" t="s">
        <v>670</v>
      </c>
      <c r="C8" s="102"/>
      <c r="D8" s="100">
        <v>500</v>
      </c>
      <c r="H8" s="100">
        <v>300</v>
      </c>
      <c r="K8" s="103">
        <v>800</v>
      </c>
    </row>
    <row r="9" spans="1:11" s="100" customFormat="1" ht="24.75" customHeight="1">
      <c r="A9" s="101"/>
      <c r="B9" s="102" t="s">
        <v>160</v>
      </c>
      <c r="C9" s="102"/>
      <c r="H9" s="100">
        <v>138.31691727811676</v>
      </c>
      <c r="K9" s="103">
        <v>138.31691727811676</v>
      </c>
    </row>
    <row r="10" spans="1:11" s="100" customFormat="1" ht="24.75" customHeight="1">
      <c r="A10" s="101"/>
      <c r="B10" s="102" t="s">
        <v>1037</v>
      </c>
      <c r="C10" s="102"/>
      <c r="H10" s="100">
        <v>41.58981321099199</v>
      </c>
      <c r="K10" s="103">
        <v>41.58981321099199</v>
      </c>
    </row>
    <row r="11" spans="1:11" s="100" customFormat="1" ht="24.75" customHeight="1">
      <c r="A11" s="101"/>
      <c r="B11" s="102" t="s">
        <v>631</v>
      </c>
      <c r="C11" s="102"/>
      <c r="H11" s="100">
        <v>205</v>
      </c>
      <c r="K11" s="103">
        <v>205</v>
      </c>
    </row>
    <row r="12" spans="1:11" s="100" customFormat="1" ht="24.75" customHeight="1">
      <c r="A12" s="101"/>
      <c r="B12" s="102" t="s">
        <v>658</v>
      </c>
      <c r="C12" s="102"/>
      <c r="E12" s="100">
        <v>125</v>
      </c>
      <c r="K12" s="103">
        <v>125</v>
      </c>
    </row>
    <row r="13" spans="1:11" s="100" customFormat="1" ht="24.75" customHeight="1">
      <c r="A13" s="101"/>
      <c r="B13" s="102" t="s">
        <v>669</v>
      </c>
      <c r="C13" s="102"/>
      <c r="D13" s="100">
        <v>142.49702032362654</v>
      </c>
      <c r="K13" s="103">
        <v>142.49702032362654</v>
      </c>
    </row>
    <row r="14" spans="1:11" s="100" customFormat="1" ht="24.75" customHeight="1">
      <c r="A14" s="101"/>
      <c r="B14" s="102" t="s">
        <v>948</v>
      </c>
      <c r="C14" s="102"/>
      <c r="G14" s="100">
        <v>18</v>
      </c>
      <c r="H14" s="100">
        <v>359.40765</v>
      </c>
      <c r="K14" s="103">
        <v>377.40765</v>
      </c>
    </row>
    <row r="15" spans="1:11" s="104" customFormat="1" ht="24.75" customHeight="1">
      <c r="A15" s="101"/>
      <c r="B15" s="102" t="s">
        <v>1154</v>
      </c>
      <c r="C15" s="102"/>
      <c r="D15" s="100"/>
      <c r="E15" s="100"/>
      <c r="F15" s="100"/>
      <c r="G15" s="100"/>
      <c r="H15" s="100"/>
      <c r="I15" s="100"/>
      <c r="J15" s="100">
        <v>10</v>
      </c>
      <c r="K15" s="103">
        <v>10</v>
      </c>
    </row>
    <row r="16" spans="1:11" s="100" customFormat="1" ht="24.75" customHeight="1">
      <c r="A16" s="267" t="s">
        <v>1052</v>
      </c>
      <c r="B16" s="268"/>
      <c r="C16" s="267"/>
      <c r="D16" s="269">
        <v>642.4970203236265</v>
      </c>
      <c r="E16" s="269">
        <v>125</v>
      </c>
      <c r="F16" s="269"/>
      <c r="G16" s="269">
        <v>18</v>
      </c>
      <c r="H16" s="269">
        <v>1049.82153156588</v>
      </c>
      <c r="I16" s="269"/>
      <c r="J16" s="269">
        <v>10</v>
      </c>
      <c r="K16" s="276">
        <v>1845.318551889507</v>
      </c>
    </row>
    <row r="17" spans="1:11" s="100" customFormat="1" ht="24.75" customHeight="1">
      <c r="A17" s="97" t="s">
        <v>182</v>
      </c>
      <c r="B17" s="97" t="s">
        <v>180</v>
      </c>
      <c r="C17" s="97"/>
      <c r="D17" s="98">
        <v>1240.4756330756259</v>
      </c>
      <c r="E17" s="98"/>
      <c r="F17" s="98"/>
      <c r="G17" s="98"/>
      <c r="H17" s="98">
        <v>468.9321157550713</v>
      </c>
      <c r="I17" s="98"/>
      <c r="J17" s="98">
        <v>50.447475314963775</v>
      </c>
      <c r="K17" s="99">
        <v>1759.855224145661</v>
      </c>
    </row>
    <row r="18" spans="1:11" s="100" customFormat="1" ht="24.75" customHeight="1">
      <c r="A18" s="101"/>
      <c r="B18" s="102" t="s">
        <v>711</v>
      </c>
      <c r="C18" s="102"/>
      <c r="H18" s="100">
        <v>25.211699842275607</v>
      </c>
      <c r="K18" s="103">
        <v>25.211699842275607</v>
      </c>
    </row>
    <row r="19" spans="1:11" s="100" customFormat="1" ht="24.75" customHeight="1">
      <c r="A19" s="101"/>
      <c r="B19" s="102" t="s">
        <v>397</v>
      </c>
      <c r="C19" s="102"/>
      <c r="H19" s="100">
        <v>173.6</v>
      </c>
      <c r="K19" s="103">
        <v>173.6</v>
      </c>
    </row>
    <row r="20" spans="1:11" s="100" customFormat="1" ht="24.75" customHeight="1">
      <c r="A20" s="101"/>
      <c r="B20" s="102" t="s">
        <v>422</v>
      </c>
      <c r="C20" s="102"/>
      <c r="D20" s="100">
        <v>1150.6998564297605</v>
      </c>
      <c r="H20" s="100">
        <v>121.62616664344665</v>
      </c>
      <c r="K20" s="103">
        <v>1272.3260230732071</v>
      </c>
    </row>
    <row r="21" spans="1:11" s="100" customFormat="1" ht="24.75" customHeight="1">
      <c r="A21" s="101"/>
      <c r="B21" s="102" t="s">
        <v>512</v>
      </c>
      <c r="C21" s="102"/>
      <c r="H21" s="100">
        <v>287.84</v>
      </c>
      <c r="K21" s="103">
        <v>287.84</v>
      </c>
    </row>
    <row r="22" spans="1:11" s="100" customFormat="1" ht="24.75" customHeight="1">
      <c r="A22" s="101"/>
      <c r="B22" s="102" t="s">
        <v>541</v>
      </c>
      <c r="C22" s="102"/>
      <c r="I22" s="100">
        <v>596.5049998762092</v>
      </c>
      <c r="K22" s="103">
        <v>596.5049998762092</v>
      </c>
    </row>
    <row r="23" spans="1:11" s="100" customFormat="1" ht="24.75" customHeight="1">
      <c r="A23" s="101"/>
      <c r="B23" s="102" t="s">
        <v>585</v>
      </c>
      <c r="C23" s="102"/>
      <c r="F23" s="100">
        <v>6</v>
      </c>
      <c r="H23" s="100">
        <v>30</v>
      </c>
      <c r="K23" s="103">
        <v>36</v>
      </c>
    </row>
    <row r="24" spans="1:11" s="104" customFormat="1" ht="24.75" customHeight="1">
      <c r="A24" s="101"/>
      <c r="B24" s="102" t="s">
        <v>927</v>
      </c>
      <c r="C24" s="102">
        <v>2.20246237</v>
      </c>
      <c r="D24" s="100"/>
      <c r="E24" s="100"/>
      <c r="F24" s="100"/>
      <c r="G24" s="100"/>
      <c r="H24" s="100"/>
      <c r="I24" s="100"/>
      <c r="J24" s="100"/>
      <c r="K24" s="103">
        <v>2.20246237</v>
      </c>
    </row>
    <row r="25" spans="1:11" s="104" customFormat="1" ht="24.75" customHeight="1">
      <c r="A25" s="267" t="s">
        <v>1053</v>
      </c>
      <c r="B25" s="268"/>
      <c r="C25" s="267">
        <v>2.20246237</v>
      </c>
      <c r="D25" s="269">
        <v>2391.1754895053864</v>
      </c>
      <c r="E25" s="269"/>
      <c r="F25" s="269">
        <v>6</v>
      </c>
      <c r="G25" s="269"/>
      <c r="H25" s="269">
        <v>1107.2099822407936</v>
      </c>
      <c r="I25" s="269">
        <v>596.5049998762092</v>
      </c>
      <c r="J25" s="269">
        <v>50.447475314963775</v>
      </c>
      <c r="K25" s="276">
        <v>4153.540409307353</v>
      </c>
    </row>
    <row r="26" spans="1:11" s="100" customFormat="1" ht="24.75" customHeight="1">
      <c r="A26" s="270" t="s">
        <v>1030</v>
      </c>
      <c r="B26" s="271"/>
      <c r="C26" s="270">
        <v>2.20246237</v>
      </c>
      <c r="D26" s="277">
        <v>3033.672509829013</v>
      </c>
      <c r="E26" s="277">
        <v>125</v>
      </c>
      <c r="F26" s="277">
        <v>6</v>
      </c>
      <c r="G26" s="277">
        <v>18</v>
      </c>
      <c r="H26" s="277">
        <v>2157.0315138066735</v>
      </c>
      <c r="I26" s="277">
        <v>596.5049998762092</v>
      </c>
      <c r="J26" s="277">
        <v>60.447475314963775</v>
      </c>
      <c r="K26" s="278">
        <v>5998.85896119686</v>
      </c>
    </row>
  </sheetData>
  <sheetProtection/>
  <mergeCells count="4">
    <mergeCell ref="A1:K1"/>
    <mergeCell ref="A2:K2"/>
    <mergeCell ref="A3:K3"/>
    <mergeCell ref="A4:K4"/>
  </mergeCells>
  <printOptions gridLines="1" horizontalCentered="1"/>
  <pageMargins left="0.34" right="0.2" top="0.21" bottom="0.68" header="0.17" footer="0.42"/>
  <pageSetup firstPageNumber="3" useFirstPageNumber="1" horizontalDpi="600" verticalDpi="600" orientation="landscape" paperSize="9" scale="84" r:id="rId1"/>
  <headerFooter alignWithMargins="0">
    <oddFooter>&amp;L&amp;Z&amp;F&amp;R&amp;P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zoomScalePageLayoutView="0" workbookViewId="0" topLeftCell="A1">
      <selection activeCell="A1" sqref="A1:P29"/>
    </sheetView>
  </sheetViews>
  <sheetFormatPr defaultColWidth="16.57421875" defaultRowHeight="12.75"/>
  <cols>
    <col min="1" max="2" width="14.8515625" style="50" customWidth="1"/>
    <col min="3" max="3" width="10.140625" style="50" customWidth="1"/>
    <col min="4" max="4" width="11.140625" style="50" customWidth="1"/>
    <col min="5" max="5" width="7.421875" style="50" customWidth="1"/>
    <col min="6" max="6" width="9.421875" style="50" customWidth="1"/>
    <col min="7" max="7" width="10.00390625" style="50" customWidth="1"/>
    <col min="8" max="8" width="9.421875" style="50" customWidth="1"/>
    <col min="9" max="9" width="12.57421875" style="50" customWidth="1"/>
    <col min="10" max="10" width="14.28125" style="50" customWidth="1"/>
    <col min="11" max="11" width="13.00390625" style="50" customWidth="1"/>
    <col min="12" max="12" width="9.00390625" style="50" customWidth="1"/>
    <col min="13" max="13" width="9.8515625" style="50" customWidth="1"/>
    <col min="14" max="14" width="10.7109375" style="50" customWidth="1"/>
    <col min="15" max="15" width="10.8515625" style="50" customWidth="1"/>
    <col min="16" max="16" width="11.421875" style="50" customWidth="1"/>
    <col min="17" max="16384" width="16.57421875" style="50" customWidth="1"/>
  </cols>
  <sheetData>
    <row r="1" spans="1:16" s="69" customFormat="1" ht="18" customHeight="1">
      <c r="A1" s="441" t="s">
        <v>75</v>
      </c>
      <c r="B1" s="442"/>
      <c r="C1" s="442"/>
      <c r="D1" s="442"/>
      <c r="E1" s="442"/>
      <c r="F1" s="442"/>
      <c r="G1" s="442"/>
      <c r="H1" s="442"/>
      <c r="I1" s="442"/>
      <c r="J1" s="442"/>
      <c r="K1" s="443"/>
      <c r="L1" s="443"/>
      <c r="M1" s="443"/>
      <c r="N1" s="443"/>
      <c r="O1" s="444"/>
      <c r="P1" s="445"/>
    </row>
    <row r="2" spans="1:16" s="69" customFormat="1" ht="18" customHeight="1">
      <c r="A2" s="436" t="s">
        <v>76</v>
      </c>
      <c r="B2" s="437"/>
      <c r="C2" s="437"/>
      <c r="D2" s="437"/>
      <c r="E2" s="437"/>
      <c r="F2" s="437"/>
      <c r="G2" s="437"/>
      <c r="H2" s="437"/>
      <c r="I2" s="437"/>
      <c r="J2" s="437"/>
      <c r="K2" s="438"/>
      <c r="L2" s="438"/>
      <c r="M2" s="438"/>
      <c r="N2" s="438"/>
      <c r="O2" s="439"/>
      <c r="P2" s="440"/>
    </row>
    <row r="3" spans="1:16" s="69" customFormat="1" ht="18" customHeight="1">
      <c r="A3" s="436" t="s">
        <v>9</v>
      </c>
      <c r="B3" s="437"/>
      <c r="C3" s="437"/>
      <c r="D3" s="437"/>
      <c r="E3" s="437"/>
      <c r="F3" s="437"/>
      <c r="G3" s="437"/>
      <c r="H3" s="437"/>
      <c r="I3" s="437"/>
      <c r="J3" s="437"/>
      <c r="K3" s="438"/>
      <c r="L3" s="438"/>
      <c r="M3" s="438"/>
      <c r="N3" s="438"/>
      <c r="O3" s="439"/>
      <c r="P3" s="440"/>
    </row>
    <row r="4" spans="1:16" s="69" customFormat="1" ht="15">
      <c r="A4" s="456" t="s">
        <v>77</v>
      </c>
      <c r="B4" s="457"/>
      <c r="C4" s="457"/>
      <c r="D4" s="457"/>
      <c r="E4" s="457"/>
      <c r="F4" s="457"/>
      <c r="G4" s="457"/>
      <c r="H4" s="457"/>
      <c r="I4" s="457"/>
      <c r="J4" s="457"/>
      <c r="K4" s="458"/>
      <c r="L4" s="458"/>
      <c r="M4" s="458"/>
      <c r="N4" s="458"/>
      <c r="O4" s="459"/>
      <c r="P4" s="460"/>
    </row>
    <row r="5" spans="1:16" s="70" customFormat="1" ht="20.25" customHeight="1">
      <c r="A5" s="455" t="s">
        <v>1018</v>
      </c>
      <c r="B5" s="455" t="s">
        <v>1002</v>
      </c>
      <c r="C5" s="448" t="s">
        <v>1028</v>
      </c>
      <c r="D5" s="449"/>
      <c r="E5" s="449"/>
      <c r="F5" s="449"/>
      <c r="G5" s="450"/>
      <c r="H5" s="451"/>
      <c r="I5" s="452" t="s">
        <v>1029</v>
      </c>
      <c r="J5" s="453"/>
      <c r="K5" s="453"/>
      <c r="L5" s="453"/>
      <c r="M5" s="453"/>
      <c r="N5" s="453"/>
      <c r="O5" s="454"/>
      <c r="P5" s="446" t="s">
        <v>1030</v>
      </c>
    </row>
    <row r="6" spans="1:16" s="71" customFormat="1" ht="54" customHeight="1">
      <c r="A6" s="455"/>
      <c r="B6" s="455"/>
      <c r="C6" s="107" t="s">
        <v>1046</v>
      </c>
      <c r="D6" s="107" t="s">
        <v>1047</v>
      </c>
      <c r="E6" s="107" t="s">
        <v>116</v>
      </c>
      <c r="F6" s="107" t="s">
        <v>1048</v>
      </c>
      <c r="G6" s="107" t="s">
        <v>1243</v>
      </c>
      <c r="H6" s="51" t="s">
        <v>1050</v>
      </c>
      <c r="I6" s="107" t="s">
        <v>1047</v>
      </c>
      <c r="J6" s="107" t="s">
        <v>1082</v>
      </c>
      <c r="K6" s="107" t="s">
        <v>1049</v>
      </c>
      <c r="L6" s="67" t="s">
        <v>1048</v>
      </c>
      <c r="M6" s="107" t="s">
        <v>1034</v>
      </c>
      <c r="N6" s="107" t="s">
        <v>1243</v>
      </c>
      <c r="O6" s="236" t="s">
        <v>1051</v>
      </c>
      <c r="P6" s="447"/>
    </row>
    <row r="7" spans="1:16" ht="12.75" hidden="1">
      <c r="A7" s="53" t="s">
        <v>2</v>
      </c>
      <c r="B7" s="54"/>
      <c r="C7" s="53" t="s">
        <v>1003</v>
      </c>
      <c r="D7" s="234" t="s">
        <v>117</v>
      </c>
      <c r="E7" s="54"/>
      <c r="F7" s="54"/>
      <c r="G7" s="54"/>
      <c r="H7" s="283"/>
      <c r="I7" s="54"/>
      <c r="J7" s="54"/>
      <c r="K7" s="54"/>
      <c r="L7" s="54"/>
      <c r="M7" s="54"/>
      <c r="N7" s="54"/>
      <c r="O7" s="54"/>
      <c r="P7" s="55"/>
    </row>
    <row r="8" spans="1:16" ht="12.75" hidden="1">
      <c r="A8" s="230"/>
      <c r="B8" s="235"/>
      <c r="C8" s="56" t="s">
        <v>671</v>
      </c>
      <c r="D8" s="54"/>
      <c r="E8" s="54"/>
      <c r="F8" s="54"/>
      <c r="G8" s="54"/>
      <c r="H8" s="56" t="s">
        <v>1066</v>
      </c>
      <c r="I8" s="56" t="s">
        <v>120</v>
      </c>
      <c r="J8" s="54"/>
      <c r="K8" s="54"/>
      <c r="L8" s="54"/>
      <c r="M8" s="54"/>
      <c r="N8" s="54"/>
      <c r="O8" s="56" t="s">
        <v>1067</v>
      </c>
      <c r="P8" s="123" t="s">
        <v>1030</v>
      </c>
    </row>
    <row r="9" spans="1:16" ht="12.75" hidden="1">
      <c r="A9" s="53" t="s">
        <v>1018</v>
      </c>
      <c r="B9" s="53" t="s">
        <v>1002</v>
      </c>
      <c r="C9" s="44" t="s">
        <v>1175</v>
      </c>
      <c r="D9" s="45" t="s">
        <v>273</v>
      </c>
      <c r="E9" s="45" t="s">
        <v>1021</v>
      </c>
      <c r="F9" s="45" t="s">
        <v>1024</v>
      </c>
      <c r="G9" s="45" t="s">
        <v>1190</v>
      </c>
      <c r="H9" s="193"/>
      <c r="I9" s="44" t="s">
        <v>273</v>
      </c>
      <c r="J9" s="45" t="s">
        <v>1082</v>
      </c>
      <c r="K9" s="45" t="s">
        <v>131</v>
      </c>
      <c r="L9" s="45" t="s">
        <v>1024</v>
      </c>
      <c r="M9" s="45" t="s">
        <v>29</v>
      </c>
      <c r="N9" s="45" t="s">
        <v>1190</v>
      </c>
      <c r="O9" s="193"/>
      <c r="P9" s="282"/>
    </row>
    <row r="10" spans="1:16" s="208" customFormat="1" ht="24.75" customHeight="1">
      <c r="A10" s="124" t="s">
        <v>137</v>
      </c>
      <c r="B10" s="124" t="s">
        <v>689</v>
      </c>
      <c r="C10" s="132"/>
      <c r="D10" s="133"/>
      <c r="E10" s="133"/>
      <c r="F10" s="133">
        <v>5.50715107677133</v>
      </c>
      <c r="G10" s="133"/>
      <c r="H10" s="132">
        <v>5.50715107677133</v>
      </c>
      <c r="I10" s="132"/>
      <c r="J10" s="133"/>
      <c r="K10" s="133"/>
      <c r="L10" s="133"/>
      <c r="M10" s="133"/>
      <c r="N10" s="133"/>
      <c r="O10" s="132"/>
      <c r="P10" s="134">
        <v>5.50715107677133</v>
      </c>
    </row>
    <row r="11" spans="1:16" s="208" customFormat="1" ht="24.75" customHeight="1">
      <c r="A11" s="125"/>
      <c r="B11" s="128" t="s">
        <v>670</v>
      </c>
      <c r="C11" s="135"/>
      <c r="D11" s="136"/>
      <c r="E11" s="136"/>
      <c r="F11" s="136"/>
      <c r="G11" s="136"/>
      <c r="H11" s="135"/>
      <c r="I11" s="135">
        <v>500</v>
      </c>
      <c r="J11" s="136"/>
      <c r="K11" s="136"/>
      <c r="L11" s="136">
        <v>300</v>
      </c>
      <c r="M11" s="136"/>
      <c r="N11" s="136"/>
      <c r="O11" s="135">
        <v>800</v>
      </c>
      <c r="P11" s="137">
        <v>800</v>
      </c>
    </row>
    <row r="12" spans="1:16" s="208" customFormat="1" ht="24.75" customHeight="1">
      <c r="A12" s="125"/>
      <c r="B12" s="128" t="s">
        <v>160</v>
      </c>
      <c r="C12" s="135"/>
      <c r="D12" s="136"/>
      <c r="E12" s="136"/>
      <c r="F12" s="136"/>
      <c r="G12" s="136"/>
      <c r="H12" s="135"/>
      <c r="I12" s="135"/>
      <c r="J12" s="136"/>
      <c r="K12" s="136"/>
      <c r="L12" s="136">
        <v>138.31691727811676</v>
      </c>
      <c r="M12" s="136"/>
      <c r="N12" s="136"/>
      <c r="O12" s="135">
        <v>138.31691727811676</v>
      </c>
      <c r="P12" s="137">
        <v>138.31691727811676</v>
      </c>
    </row>
    <row r="13" spans="1:16" s="208" customFormat="1" ht="24.75" customHeight="1">
      <c r="A13" s="125"/>
      <c r="B13" s="128" t="s">
        <v>1037</v>
      </c>
      <c r="C13" s="135"/>
      <c r="D13" s="136"/>
      <c r="E13" s="136"/>
      <c r="F13" s="136">
        <v>41.58981321099199</v>
      </c>
      <c r="G13" s="136"/>
      <c r="H13" s="135">
        <v>41.58981321099199</v>
      </c>
      <c r="I13" s="135"/>
      <c r="J13" s="136"/>
      <c r="K13" s="136"/>
      <c r="L13" s="136"/>
      <c r="M13" s="136"/>
      <c r="N13" s="136"/>
      <c r="O13" s="135"/>
      <c r="P13" s="137">
        <v>41.58981321099199</v>
      </c>
    </row>
    <row r="14" spans="1:16" s="208" customFormat="1" ht="24.75" customHeight="1">
      <c r="A14" s="125"/>
      <c r="B14" s="128" t="s">
        <v>631</v>
      </c>
      <c r="C14" s="135"/>
      <c r="D14" s="136"/>
      <c r="E14" s="136"/>
      <c r="F14" s="136"/>
      <c r="G14" s="136"/>
      <c r="H14" s="135"/>
      <c r="I14" s="135"/>
      <c r="J14" s="136"/>
      <c r="K14" s="136"/>
      <c r="L14" s="136">
        <v>205</v>
      </c>
      <c r="M14" s="136"/>
      <c r="N14" s="136"/>
      <c r="O14" s="135">
        <v>205</v>
      </c>
      <c r="P14" s="137">
        <v>205</v>
      </c>
    </row>
    <row r="15" spans="1:16" s="208" customFormat="1" ht="24.75" customHeight="1">
      <c r="A15" s="125"/>
      <c r="B15" s="128" t="s">
        <v>658</v>
      </c>
      <c r="C15" s="135"/>
      <c r="D15" s="136"/>
      <c r="E15" s="136"/>
      <c r="F15" s="136"/>
      <c r="G15" s="136"/>
      <c r="H15" s="135"/>
      <c r="I15" s="135"/>
      <c r="J15" s="136">
        <v>125</v>
      </c>
      <c r="K15" s="136"/>
      <c r="L15" s="136"/>
      <c r="M15" s="136"/>
      <c r="N15" s="136"/>
      <c r="O15" s="135">
        <v>125</v>
      </c>
      <c r="P15" s="137">
        <v>125</v>
      </c>
    </row>
    <row r="16" spans="1:16" s="208" customFormat="1" ht="24.75" customHeight="1">
      <c r="A16" s="125"/>
      <c r="B16" s="128" t="s">
        <v>669</v>
      </c>
      <c r="C16" s="135"/>
      <c r="D16" s="136">
        <v>142.49702032362654</v>
      </c>
      <c r="E16" s="136"/>
      <c r="F16" s="136"/>
      <c r="G16" s="136"/>
      <c r="H16" s="135">
        <v>142.49702032362654</v>
      </c>
      <c r="I16" s="135"/>
      <c r="J16" s="136"/>
      <c r="K16" s="136"/>
      <c r="L16" s="136"/>
      <c r="M16" s="136"/>
      <c r="N16" s="136"/>
      <c r="O16" s="135"/>
      <c r="P16" s="137">
        <v>142.49702032362654</v>
      </c>
    </row>
    <row r="17" spans="1:16" s="208" customFormat="1" ht="24.75" customHeight="1">
      <c r="A17" s="125"/>
      <c r="B17" s="128" t="s">
        <v>948</v>
      </c>
      <c r="C17" s="135"/>
      <c r="D17" s="136"/>
      <c r="E17" s="136">
        <v>18</v>
      </c>
      <c r="F17" s="136">
        <v>359.40765</v>
      </c>
      <c r="G17" s="136"/>
      <c r="H17" s="135">
        <v>377.40765</v>
      </c>
      <c r="I17" s="135"/>
      <c r="J17" s="136"/>
      <c r="K17" s="136"/>
      <c r="L17" s="136"/>
      <c r="M17" s="136"/>
      <c r="N17" s="136"/>
      <c r="O17" s="135"/>
      <c r="P17" s="137">
        <v>377.40765</v>
      </c>
    </row>
    <row r="18" spans="1:16" s="208" customFormat="1" ht="24.75" customHeight="1">
      <c r="A18" s="125"/>
      <c r="B18" s="128" t="s">
        <v>1154</v>
      </c>
      <c r="C18" s="135"/>
      <c r="D18" s="136"/>
      <c r="E18" s="136"/>
      <c r="F18" s="136"/>
      <c r="G18" s="136">
        <v>10</v>
      </c>
      <c r="H18" s="135">
        <v>10</v>
      </c>
      <c r="I18" s="135"/>
      <c r="J18" s="136"/>
      <c r="K18" s="136"/>
      <c r="L18" s="136"/>
      <c r="M18" s="136"/>
      <c r="N18" s="136"/>
      <c r="O18" s="135"/>
      <c r="P18" s="137">
        <v>10</v>
      </c>
    </row>
    <row r="19" spans="1:16" s="104" customFormat="1" ht="24.75" customHeight="1">
      <c r="A19" s="284" t="s">
        <v>1052</v>
      </c>
      <c r="B19" s="285"/>
      <c r="C19" s="286"/>
      <c r="D19" s="287">
        <v>142.49702032362654</v>
      </c>
      <c r="E19" s="287">
        <v>18</v>
      </c>
      <c r="F19" s="287">
        <v>406.50461428776333</v>
      </c>
      <c r="G19" s="287">
        <v>10</v>
      </c>
      <c r="H19" s="286">
        <v>577.0016346113898</v>
      </c>
      <c r="I19" s="286">
        <v>500</v>
      </c>
      <c r="J19" s="287">
        <v>125</v>
      </c>
      <c r="K19" s="287"/>
      <c r="L19" s="287">
        <v>643.3169172781168</v>
      </c>
      <c r="M19" s="287"/>
      <c r="N19" s="287"/>
      <c r="O19" s="286">
        <v>1268.3169172781168</v>
      </c>
      <c r="P19" s="288">
        <v>1845.318551889507</v>
      </c>
    </row>
    <row r="20" spans="1:16" s="208" customFormat="1" ht="24.75" customHeight="1">
      <c r="A20" s="124" t="s">
        <v>182</v>
      </c>
      <c r="B20" s="124" t="s">
        <v>180</v>
      </c>
      <c r="C20" s="132"/>
      <c r="D20" s="133"/>
      <c r="E20" s="133"/>
      <c r="F20" s="133"/>
      <c r="G20" s="133"/>
      <c r="H20" s="132"/>
      <c r="I20" s="132">
        <v>1240.4756330756259</v>
      </c>
      <c r="J20" s="133"/>
      <c r="K20" s="133"/>
      <c r="L20" s="133">
        <v>468.9321157550713</v>
      </c>
      <c r="M20" s="133"/>
      <c r="N20" s="133">
        <v>50.447475314963775</v>
      </c>
      <c r="O20" s="132">
        <v>1759.855224145661</v>
      </c>
      <c r="P20" s="134">
        <v>1759.855224145661</v>
      </c>
    </row>
    <row r="21" spans="1:16" s="208" customFormat="1" ht="24.75" customHeight="1">
      <c r="A21" s="125"/>
      <c r="B21" s="128" t="s">
        <v>711</v>
      </c>
      <c r="C21" s="135"/>
      <c r="D21" s="136"/>
      <c r="E21" s="136"/>
      <c r="F21" s="136">
        <v>25.211699842275607</v>
      </c>
      <c r="G21" s="136"/>
      <c r="H21" s="135">
        <v>25.211699842275607</v>
      </c>
      <c r="I21" s="135"/>
      <c r="J21" s="136"/>
      <c r="K21" s="136"/>
      <c r="L21" s="136"/>
      <c r="M21" s="136"/>
      <c r="N21" s="136"/>
      <c r="O21" s="135"/>
      <c r="P21" s="137">
        <v>25.211699842275607</v>
      </c>
    </row>
    <row r="22" spans="1:16" s="208" customFormat="1" ht="24.75" customHeight="1">
      <c r="A22" s="125"/>
      <c r="B22" s="128" t="s">
        <v>397</v>
      </c>
      <c r="C22" s="135"/>
      <c r="D22" s="136"/>
      <c r="E22" s="136"/>
      <c r="F22" s="136"/>
      <c r="G22" s="136"/>
      <c r="H22" s="135"/>
      <c r="I22" s="135"/>
      <c r="J22" s="136"/>
      <c r="K22" s="136"/>
      <c r="L22" s="136">
        <v>173.6</v>
      </c>
      <c r="M22" s="136"/>
      <c r="N22" s="136"/>
      <c r="O22" s="135">
        <v>173.6</v>
      </c>
      <c r="P22" s="137">
        <v>173.6</v>
      </c>
    </row>
    <row r="23" spans="1:16" s="208" customFormat="1" ht="24.75" customHeight="1">
      <c r="A23" s="125"/>
      <c r="B23" s="128" t="s">
        <v>422</v>
      </c>
      <c r="C23" s="135"/>
      <c r="D23" s="136"/>
      <c r="E23" s="136"/>
      <c r="F23" s="136"/>
      <c r="G23" s="136"/>
      <c r="H23" s="135"/>
      <c r="I23" s="135">
        <v>1150.6998564297605</v>
      </c>
      <c r="J23" s="136"/>
      <c r="K23" s="136"/>
      <c r="L23" s="136">
        <v>121.62616664344665</v>
      </c>
      <c r="M23" s="136"/>
      <c r="N23" s="136"/>
      <c r="O23" s="135">
        <v>1272.3260230732071</v>
      </c>
      <c r="P23" s="137">
        <v>1272.3260230732071</v>
      </c>
    </row>
    <row r="24" spans="1:16" s="208" customFormat="1" ht="24.75" customHeight="1">
      <c r="A24" s="125"/>
      <c r="B24" s="128" t="s">
        <v>512</v>
      </c>
      <c r="C24" s="135"/>
      <c r="D24" s="136"/>
      <c r="E24" s="136"/>
      <c r="F24" s="136"/>
      <c r="G24" s="136"/>
      <c r="H24" s="135"/>
      <c r="I24" s="135"/>
      <c r="J24" s="136"/>
      <c r="K24" s="136"/>
      <c r="L24" s="136">
        <v>287.84</v>
      </c>
      <c r="M24" s="136"/>
      <c r="N24" s="136"/>
      <c r="O24" s="135">
        <v>287.84</v>
      </c>
      <c r="P24" s="137">
        <v>287.84</v>
      </c>
    </row>
    <row r="25" spans="1:16" s="208" customFormat="1" ht="24.75" customHeight="1">
      <c r="A25" s="125"/>
      <c r="B25" s="128" t="s">
        <v>541</v>
      </c>
      <c r="C25" s="135"/>
      <c r="D25" s="136"/>
      <c r="E25" s="136"/>
      <c r="F25" s="136"/>
      <c r="G25" s="136"/>
      <c r="H25" s="135"/>
      <c r="I25" s="135"/>
      <c r="J25" s="136"/>
      <c r="K25" s="136"/>
      <c r="L25" s="136"/>
      <c r="M25" s="136">
        <v>596.5049998762092</v>
      </c>
      <c r="N25" s="136"/>
      <c r="O25" s="135">
        <v>596.5049998762092</v>
      </c>
      <c r="P25" s="137">
        <v>596.5049998762092</v>
      </c>
    </row>
    <row r="26" spans="1:16" s="208" customFormat="1" ht="24.75" customHeight="1">
      <c r="A26" s="125"/>
      <c r="B26" s="128" t="s">
        <v>585</v>
      </c>
      <c r="C26" s="135"/>
      <c r="D26" s="136"/>
      <c r="E26" s="136"/>
      <c r="F26" s="136"/>
      <c r="G26" s="136"/>
      <c r="H26" s="135"/>
      <c r="I26" s="135"/>
      <c r="J26" s="136"/>
      <c r="K26" s="136">
        <v>6</v>
      </c>
      <c r="L26" s="136">
        <v>30</v>
      </c>
      <c r="M26" s="136"/>
      <c r="N26" s="136"/>
      <c r="O26" s="135">
        <v>36</v>
      </c>
      <c r="P26" s="137">
        <v>36</v>
      </c>
    </row>
    <row r="27" spans="1:16" s="208" customFormat="1" ht="24.75" customHeight="1">
      <c r="A27" s="125"/>
      <c r="B27" s="128" t="s">
        <v>927</v>
      </c>
      <c r="C27" s="135">
        <v>2.20246237</v>
      </c>
      <c r="D27" s="136"/>
      <c r="E27" s="136"/>
      <c r="F27" s="136"/>
      <c r="G27" s="136"/>
      <c r="H27" s="135">
        <v>2.20246237</v>
      </c>
      <c r="I27" s="135"/>
      <c r="J27" s="136"/>
      <c r="K27" s="136"/>
      <c r="L27" s="136"/>
      <c r="M27" s="136"/>
      <c r="N27" s="136"/>
      <c r="O27" s="135"/>
      <c r="P27" s="137">
        <v>2.20246237</v>
      </c>
    </row>
    <row r="28" spans="1:16" s="104" customFormat="1" ht="24.75" customHeight="1">
      <c r="A28" s="284" t="s">
        <v>1053</v>
      </c>
      <c r="B28" s="285"/>
      <c r="C28" s="286">
        <v>2.20246237</v>
      </c>
      <c r="D28" s="287"/>
      <c r="E28" s="287"/>
      <c r="F28" s="287">
        <v>25.211699842275607</v>
      </c>
      <c r="G28" s="287"/>
      <c r="H28" s="286">
        <v>27.414162212275606</v>
      </c>
      <c r="I28" s="286">
        <v>2391.1754895053864</v>
      </c>
      <c r="J28" s="287"/>
      <c r="K28" s="287">
        <v>6</v>
      </c>
      <c r="L28" s="287">
        <v>1081.9982823985179</v>
      </c>
      <c r="M28" s="287">
        <v>596.5049998762092</v>
      </c>
      <c r="N28" s="287">
        <v>50.447475314963775</v>
      </c>
      <c r="O28" s="286">
        <v>4126.126247095077</v>
      </c>
      <c r="P28" s="288">
        <v>4153.540409307353</v>
      </c>
    </row>
    <row r="29" spans="1:16" s="104" customFormat="1" ht="24.75" customHeight="1">
      <c r="A29" s="289" t="s">
        <v>1030</v>
      </c>
      <c r="B29" s="290"/>
      <c r="C29" s="291">
        <v>2.20246237</v>
      </c>
      <c r="D29" s="292">
        <v>142.49702032362654</v>
      </c>
      <c r="E29" s="292">
        <v>18</v>
      </c>
      <c r="F29" s="292">
        <v>431.71631413003894</v>
      </c>
      <c r="G29" s="292">
        <v>10</v>
      </c>
      <c r="H29" s="291">
        <v>604.4157968236655</v>
      </c>
      <c r="I29" s="291">
        <v>2891.1754895053864</v>
      </c>
      <c r="J29" s="292">
        <v>125</v>
      </c>
      <c r="K29" s="292">
        <v>6</v>
      </c>
      <c r="L29" s="292">
        <v>1725.3151996766344</v>
      </c>
      <c r="M29" s="292">
        <v>596.5049998762092</v>
      </c>
      <c r="N29" s="292">
        <v>50.447475314963775</v>
      </c>
      <c r="O29" s="291">
        <v>5394.443164373195</v>
      </c>
      <c r="P29" s="293">
        <v>5998.85896119686</v>
      </c>
    </row>
  </sheetData>
  <sheetProtection/>
  <mergeCells count="9">
    <mergeCell ref="A3:P3"/>
    <mergeCell ref="A2:P2"/>
    <mergeCell ref="A1:P1"/>
    <mergeCell ref="P5:P6"/>
    <mergeCell ref="C5:H5"/>
    <mergeCell ref="I5:O5"/>
    <mergeCell ref="A5:A6"/>
    <mergeCell ref="B5:B6"/>
    <mergeCell ref="A4:P4"/>
  </mergeCells>
  <printOptions gridLines="1" horizontalCentered="1"/>
  <pageMargins left="0.21" right="0.2" top="0.37" bottom="0.78" header="0.17" footer="0.5"/>
  <pageSetup firstPageNumber="4" useFirstPageNumber="1" horizontalDpi="600" verticalDpi="600" orientation="landscape" paperSize="9" scale="80" r:id="rId1"/>
  <headerFooter alignWithMargins="0">
    <oddFooter>&amp;L&amp;Z&amp;F&amp;R&amp;P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PageLayoutView="0" workbookViewId="0" topLeftCell="A1">
      <selection activeCell="B22" sqref="B22"/>
    </sheetView>
  </sheetViews>
  <sheetFormatPr defaultColWidth="9.140625" defaultRowHeight="12.75"/>
  <cols>
    <col min="1" max="1" width="23.28125" style="50" customWidth="1"/>
    <col min="2" max="2" width="25.140625" style="50" customWidth="1"/>
    <col min="3" max="3" width="31.8515625" style="50" customWidth="1"/>
    <col min="4" max="5" width="15.57421875" style="50" customWidth="1"/>
    <col min="6" max="6" width="16.28125" style="50" customWidth="1"/>
    <col min="7" max="8" width="9.140625" style="50" customWidth="1"/>
  </cols>
  <sheetData>
    <row r="1" spans="1:6" ht="18">
      <c r="A1" s="461" t="s">
        <v>1038</v>
      </c>
      <c r="B1" s="462"/>
      <c r="C1" s="462"/>
      <c r="D1" s="462"/>
      <c r="E1" s="462"/>
      <c r="F1" s="463"/>
    </row>
    <row r="2" spans="1:6" ht="18">
      <c r="A2" s="461" t="s">
        <v>74</v>
      </c>
      <c r="B2" s="462"/>
      <c r="C2" s="462"/>
      <c r="D2" s="462"/>
      <c r="E2" s="462"/>
      <c r="F2" s="463"/>
    </row>
    <row r="3" spans="1:6" ht="18">
      <c r="A3" s="461" t="s">
        <v>28</v>
      </c>
      <c r="B3" s="462"/>
      <c r="C3" s="462"/>
      <c r="D3" s="462"/>
      <c r="E3" s="462"/>
      <c r="F3" s="463"/>
    </row>
    <row r="4" spans="1:6" ht="21" customHeight="1">
      <c r="A4" s="464" t="s">
        <v>1043</v>
      </c>
      <c r="B4" s="465"/>
      <c r="C4" s="465"/>
      <c r="D4" s="465"/>
      <c r="E4" s="465"/>
      <c r="F4" s="466"/>
    </row>
    <row r="5" spans="1:6" ht="12.75" hidden="1">
      <c r="A5" s="53" t="s">
        <v>2</v>
      </c>
      <c r="B5" s="54"/>
      <c r="C5" s="54"/>
      <c r="D5" s="53" t="s">
        <v>1003</v>
      </c>
      <c r="E5" s="54"/>
      <c r="F5" s="55"/>
    </row>
    <row r="6" spans="1:8" s="195" customFormat="1" ht="29.25" customHeight="1">
      <c r="A6" s="196" t="s">
        <v>1015</v>
      </c>
      <c r="B6" s="196" t="s">
        <v>117</v>
      </c>
      <c r="C6" s="196" t="s">
        <v>1016</v>
      </c>
      <c r="D6" s="197" t="s">
        <v>671</v>
      </c>
      <c r="E6" s="198" t="s">
        <v>120</v>
      </c>
      <c r="F6" s="199" t="s">
        <v>1030</v>
      </c>
      <c r="G6" s="211"/>
      <c r="H6" s="211"/>
    </row>
    <row r="7" spans="1:8" s="52" customFormat="1" ht="24.75" customHeight="1">
      <c r="A7" s="124" t="s">
        <v>1020</v>
      </c>
      <c r="B7" s="124" t="s">
        <v>273</v>
      </c>
      <c r="C7" s="124" t="s">
        <v>273</v>
      </c>
      <c r="D7" s="132">
        <v>142.49702032362654</v>
      </c>
      <c r="E7" s="133">
        <v>2891.1754895053864</v>
      </c>
      <c r="F7" s="134">
        <v>3033.672509829013</v>
      </c>
      <c r="G7" s="208"/>
      <c r="H7" s="208"/>
    </row>
    <row r="8" spans="1:8" s="52" customFormat="1" ht="24.75" customHeight="1" hidden="1">
      <c r="A8" s="125"/>
      <c r="B8" s="124" t="s">
        <v>1032</v>
      </c>
      <c r="C8" s="200"/>
      <c r="D8" s="132">
        <v>142.49702032362654</v>
      </c>
      <c r="E8" s="133">
        <v>2891.1754895053864</v>
      </c>
      <c r="F8" s="134">
        <v>3033.672509829013</v>
      </c>
      <c r="G8" s="208"/>
      <c r="H8" s="208"/>
    </row>
    <row r="9" spans="1:8" s="52" customFormat="1" ht="24.75" customHeight="1">
      <c r="A9" s="125"/>
      <c r="B9" s="124" t="s">
        <v>1082</v>
      </c>
      <c r="C9" s="124" t="s">
        <v>191</v>
      </c>
      <c r="D9" s="132"/>
      <c r="E9" s="133">
        <v>125</v>
      </c>
      <c r="F9" s="134">
        <v>125</v>
      </c>
      <c r="G9" s="208"/>
      <c r="H9" s="208"/>
    </row>
    <row r="10" spans="1:8" s="52" customFormat="1" ht="24.75" customHeight="1" hidden="1">
      <c r="A10" s="125"/>
      <c r="B10" s="124" t="s">
        <v>1185</v>
      </c>
      <c r="C10" s="200"/>
      <c r="D10" s="132"/>
      <c r="E10" s="133">
        <v>125</v>
      </c>
      <c r="F10" s="134">
        <v>125</v>
      </c>
      <c r="G10" s="208"/>
      <c r="H10" s="208"/>
    </row>
    <row r="11" spans="1:8" s="52" customFormat="1" ht="24.75" customHeight="1">
      <c r="A11" s="125"/>
      <c r="B11" s="124" t="s">
        <v>1021</v>
      </c>
      <c r="C11" s="124" t="s">
        <v>191</v>
      </c>
      <c r="D11" s="132">
        <v>18</v>
      </c>
      <c r="E11" s="133"/>
      <c r="F11" s="134">
        <v>18</v>
      </c>
      <c r="G11" s="208"/>
      <c r="H11" s="208"/>
    </row>
    <row r="12" spans="1:8" s="52" customFormat="1" ht="24.75" customHeight="1" hidden="1">
      <c r="A12" s="125"/>
      <c r="B12" s="124" t="s">
        <v>113</v>
      </c>
      <c r="C12" s="200"/>
      <c r="D12" s="132">
        <v>18</v>
      </c>
      <c r="E12" s="133"/>
      <c r="F12" s="134">
        <v>18</v>
      </c>
      <c r="G12" s="208"/>
      <c r="H12" s="208"/>
    </row>
    <row r="13" spans="1:8" s="160" customFormat="1" ht="24.75" customHeight="1">
      <c r="A13" s="125"/>
      <c r="B13" s="124" t="s">
        <v>1190</v>
      </c>
      <c r="C13" s="124" t="s">
        <v>273</v>
      </c>
      <c r="D13" s="132">
        <v>10</v>
      </c>
      <c r="E13" s="133">
        <v>50.447475314963775</v>
      </c>
      <c r="F13" s="134">
        <v>60.447475314963775</v>
      </c>
      <c r="G13" s="104"/>
      <c r="H13" s="104"/>
    </row>
    <row r="14" spans="1:8" s="52" customFormat="1" ht="24.75" customHeight="1" hidden="1">
      <c r="A14" s="125"/>
      <c r="B14" s="124" t="s">
        <v>1192</v>
      </c>
      <c r="C14" s="200"/>
      <c r="D14" s="132">
        <v>10</v>
      </c>
      <c r="E14" s="133">
        <v>50.447475314963775</v>
      </c>
      <c r="F14" s="134">
        <v>60.447475314963775</v>
      </c>
      <c r="G14" s="208"/>
      <c r="H14" s="208"/>
    </row>
    <row r="15" spans="1:8" s="52" customFormat="1" ht="24.75" customHeight="1">
      <c r="A15" s="126" t="s">
        <v>114</v>
      </c>
      <c r="B15" s="127"/>
      <c r="C15" s="127"/>
      <c r="D15" s="138">
        <v>170.49702032362654</v>
      </c>
      <c r="E15" s="139">
        <v>3066.6229648203503</v>
      </c>
      <c r="F15" s="140">
        <v>3237.119985143977</v>
      </c>
      <c r="G15" s="208"/>
      <c r="H15" s="208"/>
    </row>
    <row r="16" spans="1:8" s="52" customFormat="1" ht="24.75" customHeight="1">
      <c r="A16" s="124" t="s">
        <v>1022</v>
      </c>
      <c r="B16" s="124" t="s">
        <v>1175</v>
      </c>
      <c r="C16" s="124" t="s">
        <v>273</v>
      </c>
      <c r="D16" s="132">
        <v>2.20246237</v>
      </c>
      <c r="E16" s="133"/>
      <c r="F16" s="134">
        <v>2.20246237</v>
      </c>
      <c r="G16" s="208"/>
      <c r="H16" s="208"/>
    </row>
    <row r="17" spans="1:8" s="52" customFormat="1" ht="24.75" customHeight="1" hidden="1">
      <c r="A17" s="125"/>
      <c r="B17" s="124" t="s">
        <v>1186</v>
      </c>
      <c r="C17" s="200"/>
      <c r="D17" s="132">
        <v>2.20246237</v>
      </c>
      <c r="E17" s="133"/>
      <c r="F17" s="134">
        <v>2.20246237</v>
      </c>
      <c r="G17" s="208"/>
      <c r="H17" s="208"/>
    </row>
    <row r="18" spans="1:8" s="52" customFormat="1" ht="24.75" customHeight="1">
      <c r="A18" s="125"/>
      <c r="B18" s="124" t="s">
        <v>131</v>
      </c>
      <c r="C18" s="124" t="s">
        <v>131</v>
      </c>
      <c r="D18" s="132"/>
      <c r="E18" s="133">
        <v>6</v>
      </c>
      <c r="F18" s="134">
        <v>6</v>
      </c>
      <c r="G18" s="208"/>
      <c r="H18" s="208"/>
    </row>
    <row r="19" spans="1:8" s="52" customFormat="1" ht="24.75" customHeight="1" hidden="1">
      <c r="A19" s="125"/>
      <c r="B19" s="124" t="s">
        <v>1033</v>
      </c>
      <c r="C19" s="200"/>
      <c r="D19" s="132"/>
      <c r="E19" s="133">
        <v>6</v>
      </c>
      <c r="F19" s="134">
        <v>6</v>
      </c>
      <c r="G19" s="208"/>
      <c r="H19" s="208"/>
    </row>
    <row r="20" spans="1:8" s="160" customFormat="1" ht="24.75" customHeight="1">
      <c r="A20" s="125"/>
      <c r="B20" s="124" t="s">
        <v>29</v>
      </c>
      <c r="C20" s="200"/>
      <c r="D20" s="132"/>
      <c r="E20" s="133">
        <v>596.5049998762092</v>
      </c>
      <c r="F20" s="134">
        <v>596.5049998762092</v>
      </c>
      <c r="G20" s="104"/>
      <c r="H20" s="104"/>
    </row>
    <row r="21" spans="1:8" s="52" customFormat="1" ht="24.75" customHeight="1">
      <c r="A21" s="126" t="s">
        <v>1065</v>
      </c>
      <c r="B21" s="127"/>
      <c r="C21" s="127"/>
      <c r="D21" s="138">
        <v>2.20246237</v>
      </c>
      <c r="E21" s="139">
        <v>602.5049998762092</v>
      </c>
      <c r="F21" s="140">
        <v>604.7074622462093</v>
      </c>
      <c r="G21" s="208"/>
      <c r="H21" s="208"/>
    </row>
    <row r="22" spans="1:8" s="52" customFormat="1" ht="24.75" customHeight="1">
      <c r="A22" s="124" t="s">
        <v>1023</v>
      </c>
      <c r="B22" s="200"/>
      <c r="C22" s="200"/>
      <c r="D22" s="132">
        <v>431.71631413003894</v>
      </c>
      <c r="E22" s="133">
        <v>1725.3151996766346</v>
      </c>
      <c r="F22" s="134">
        <v>2157.0315138066735</v>
      </c>
      <c r="G22" s="208"/>
      <c r="H22" s="208"/>
    </row>
    <row r="23" spans="1:8" s="52" customFormat="1" ht="24.75" customHeight="1">
      <c r="A23" s="129" t="s">
        <v>1030</v>
      </c>
      <c r="B23" s="130"/>
      <c r="C23" s="130"/>
      <c r="D23" s="141">
        <v>604.4157968236655</v>
      </c>
      <c r="E23" s="142">
        <v>5394.443164373194</v>
      </c>
      <c r="F23" s="143">
        <v>5998.85896119686</v>
      </c>
      <c r="G23" s="208"/>
      <c r="H23" s="208"/>
    </row>
    <row r="24" spans="1:8" s="52" customFormat="1" ht="12.75" hidden="1">
      <c r="A24"/>
      <c r="B24"/>
      <c r="C24"/>
      <c r="D24"/>
      <c r="E24"/>
      <c r="F24"/>
      <c r="G24" s="208"/>
      <c r="H24" s="208"/>
    </row>
    <row r="25" spans="1:8" s="52" customFormat="1" ht="12.75" hidden="1">
      <c r="A25"/>
      <c r="B25"/>
      <c r="C25"/>
      <c r="D25"/>
      <c r="E25"/>
      <c r="F25"/>
      <c r="G25" s="208"/>
      <c r="H25" s="208"/>
    </row>
    <row r="26" spans="1:8" s="52" customFormat="1" ht="12.75">
      <c r="A26"/>
      <c r="B26"/>
      <c r="C26"/>
      <c r="D26"/>
      <c r="E26"/>
      <c r="F26"/>
      <c r="G26" s="208"/>
      <c r="H26" s="208"/>
    </row>
    <row r="27" spans="1:8" s="52" customFormat="1" ht="12.75">
      <c r="A27"/>
      <c r="B27"/>
      <c r="C27"/>
      <c r="D27"/>
      <c r="E27"/>
      <c r="F27"/>
      <c r="G27" s="208"/>
      <c r="H27" s="208"/>
    </row>
    <row r="28" spans="1:8" s="52" customFormat="1" ht="12.75">
      <c r="A28"/>
      <c r="B28"/>
      <c r="C28"/>
      <c r="D28"/>
      <c r="E28"/>
      <c r="F28"/>
      <c r="G28" s="208"/>
      <c r="H28" s="208"/>
    </row>
    <row r="29" spans="1:8" s="52" customFormat="1" ht="12.75">
      <c r="A29"/>
      <c r="B29"/>
      <c r="C29"/>
      <c r="D29"/>
      <c r="E29"/>
      <c r="F29"/>
      <c r="G29" s="208"/>
      <c r="H29" s="208"/>
    </row>
    <row r="30" spans="1:8" s="52" customFormat="1" ht="12.75">
      <c r="A30"/>
      <c r="B30"/>
      <c r="C30"/>
      <c r="D30"/>
      <c r="E30"/>
      <c r="F30"/>
      <c r="G30" s="208"/>
      <c r="H30" s="208"/>
    </row>
    <row r="31" spans="1:8" s="52" customFormat="1" ht="12.75">
      <c r="A31"/>
      <c r="B31"/>
      <c r="C31"/>
      <c r="D31"/>
      <c r="E31"/>
      <c r="F31"/>
      <c r="G31" s="208"/>
      <c r="H31" s="208"/>
    </row>
    <row r="32" spans="1:8" s="160" customFormat="1" ht="12.75">
      <c r="A32"/>
      <c r="B32"/>
      <c r="C32"/>
      <c r="D32"/>
      <c r="E32"/>
      <c r="F32"/>
      <c r="G32" s="104"/>
      <c r="H32" s="104"/>
    </row>
    <row r="33" spans="1:8" s="160" customFormat="1" ht="12.75">
      <c r="A33"/>
      <c r="B33"/>
      <c r="C33"/>
      <c r="D33"/>
      <c r="E33"/>
      <c r="F33"/>
      <c r="G33" s="104"/>
      <c r="H33" s="104"/>
    </row>
    <row r="34" spans="1:8" s="52" customFormat="1" ht="12.75">
      <c r="A34"/>
      <c r="B34"/>
      <c r="C34"/>
      <c r="D34"/>
      <c r="E34"/>
      <c r="F34"/>
      <c r="G34" s="208"/>
      <c r="H34" s="208"/>
    </row>
    <row r="35" spans="1:8" s="52" customFormat="1" ht="12.75">
      <c r="A35"/>
      <c r="B35"/>
      <c r="C35"/>
      <c r="D35"/>
      <c r="E35"/>
      <c r="F35"/>
      <c r="G35" s="208"/>
      <c r="H35" s="208"/>
    </row>
    <row r="36" spans="1:8" s="52" customFormat="1" ht="12.75">
      <c r="A36"/>
      <c r="B36"/>
      <c r="C36"/>
      <c r="D36"/>
      <c r="E36"/>
      <c r="F36"/>
      <c r="G36" s="208"/>
      <c r="H36" s="208"/>
    </row>
  </sheetData>
  <sheetProtection/>
  <mergeCells count="4">
    <mergeCell ref="A1:F1"/>
    <mergeCell ref="A2:F2"/>
    <mergeCell ref="A3:F3"/>
    <mergeCell ref="A4:F4"/>
  </mergeCells>
  <printOptions gridLines="1" horizontalCentered="1"/>
  <pageMargins left="0.6" right="0.2" top="0.38" bottom="0.68" header="0.17" footer="0.36"/>
  <pageSetup firstPageNumber="5" useFirstPageNumber="1" horizontalDpi="600" verticalDpi="600" orientation="landscape" paperSize="9" scale="98" r:id="rId1"/>
  <headerFooter alignWithMargins="0">
    <oddFooter>&amp;L&amp;Z&amp;F&amp;R&amp;P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PageLayoutView="0" workbookViewId="0" topLeftCell="A1">
      <selection activeCell="A69" sqref="A69"/>
    </sheetView>
  </sheetViews>
  <sheetFormatPr defaultColWidth="9.140625" defaultRowHeight="12.75"/>
  <cols>
    <col min="1" max="1" width="51.140625" style="50" customWidth="1"/>
    <col min="2" max="2" width="16.140625" style="50" customWidth="1"/>
    <col min="3" max="3" width="15.00390625" style="50" customWidth="1"/>
    <col min="4" max="4" width="16.421875" style="50" customWidth="1"/>
    <col min="5" max="5" width="16.00390625" style="50" customWidth="1"/>
    <col min="6" max="8" width="14.7109375" style="50" customWidth="1"/>
    <col min="9" max="9" width="14.7109375" style="94" customWidth="1"/>
    <col min="10" max="16384" width="9.140625" style="94" customWidth="1"/>
  </cols>
  <sheetData>
    <row r="1" spans="1:5" ht="18">
      <c r="A1" s="467" t="s">
        <v>73</v>
      </c>
      <c r="B1" s="468"/>
      <c r="C1" s="468"/>
      <c r="D1" s="468"/>
      <c r="E1" s="469"/>
    </row>
    <row r="2" spans="1:5" ht="18">
      <c r="A2" s="470" t="s">
        <v>1059</v>
      </c>
      <c r="B2" s="471"/>
      <c r="C2" s="471"/>
      <c r="D2" s="471"/>
      <c r="E2" s="472"/>
    </row>
    <row r="3" spans="1:5" ht="23.25">
      <c r="A3" s="419" t="s">
        <v>8</v>
      </c>
      <c r="B3" s="420"/>
      <c r="C3" s="420"/>
      <c r="D3" s="420"/>
      <c r="E3" s="421"/>
    </row>
    <row r="4" spans="1:5" ht="15.75">
      <c r="A4" s="473" t="s">
        <v>1043</v>
      </c>
      <c r="B4" s="473"/>
      <c r="C4" s="473"/>
      <c r="D4" s="473"/>
      <c r="E4" s="473"/>
    </row>
    <row r="5" spans="1:5" ht="82.5" customHeight="1">
      <c r="A5" s="51" t="s">
        <v>1018</v>
      </c>
      <c r="B5" s="51" t="s">
        <v>1003</v>
      </c>
      <c r="C5" s="51" t="s">
        <v>1242</v>
      </c>
      <c r="D5" s="51" t="s">
        <v>6</v>
      </c>
      <c r="E5" s="51" t="s">
        <v>7</v>
      </c>
    </row>
    <row r="6" spans="1:5" ht="12.75" hidden="1">
      <c r="A6" s="44"/>
      <c r="B6" s="194"/>
      <c r="C6" s="206" t="s">
        <v>1060</v>
      </c>
      <c r="D6" s="303"/>
      <c r="E6" s="304"/>
    </row>
    <row r="7" spans="1:5" ht="51" hidden="1">
      <c r="A7" s="206" t="s">
        <v>1018</v>
      </c>
      <c r="B7" s="206" t="s">
        <v>1003</v>
      </c>
      <c r="C7" s="305" t="s">
        <v>71</v>
      </c>
      <c r="D7" s="306" t="s">
        <v>27</v>
      </c>
      <c r="E7" s="307" t="s">
        <v>1189</v>
      </c>
    </row>
    <row r="8" spans="1:8" s="100" customFormat="1" ht="24.75" customHeight="1">
      <c r="A8" s="132" t="s">
        <v>137</v>
      </c>
      <c r="B8" s="207" t="s">
        <v>671</v>
      </c>
      <c r="C8" s="207">
        <v>1317.714953915</v>
      </c>
      <c r="D8" s="308">
        <v>519.017630745</v>
      </c>
      <c r="E8" s="309">
        <v>1325.8793267870003</v>
      </c>
      <c r="F8" s="208"/>
      <c r="G8" s="208"/>
      <c r="H8" s="208"/>
    </row>
    <row r="9" spans="1:8" s="100" customFormat="1" ht="24.75" customHeight="1">
      <c r="A9" s="209"/>
      <c r="B9" s="210" t="s">
        <v>120</v>
      </c>
      <c r="C9" s="210">
        <v>1951.9402592909998</v>
      </c>
      <c r="D9" s="310">
        <v>850.8188994400001</v>
      </c>
      <c r="E9" s="311">
        <v>2461.369030609</v>
      </c>
      <c r="F9" s="208"/>
      <c r="G9" s="208"/>
      <c r="H9" s="208"/>
    </row>
    <row r="10" spans="1:5" s="104" customFormat="1" ht="24.75" customHeight="1">
      <c r="A10" s="138" t="s">
        <v>1052</v>
      </c>
      <c r="B10" s="232"/>
      <c r="C10" s="312">
        <v>3269.6552132059996</v>
      </c>
      <c r="D10" s="313">
        <v>1369.8365301850001</v>
      </c>
      <c r="E10" s="314">
        <v>3787.2483573960008</v>
      </c>
    </row>
    <row r="11" spans="1:8" s="100" customFormat="1" ht="24.75" customHeight="1">
      <c r="A11" s="132" t="s">
        <v>182</v>
      </c>
      <c r="B11" s="207" t="s">
        <v>671</v>
      </c>
      <c r="C11" s="207">
        <v>764.4307860859999</v>
      </c>
      <c r="D11" s="308">
        <v>51.11651057200001</v>
      </c>
      <c r="E11" s="309">
        <v>730.822597539</v>
      </c>
      <c r="F11" s="208"/>
      <c r="G11" s="208"/>
      <c r="H11" s="208"/>
    </row>
    <row r="12" spans="1:8" s="100" customFormat="1" ht="24.75" customHeight="1">
      <c r="A12" s="209"/>
      <c r="B12" s="210" t="s">
        <v>120</v>
      </c>
      <c r="C12" s="210">
        <v>3973.5081044390017</v>
      </c>
      <c r="D12" s="310">
        <v>3242.4892513512673</v>
      </c>
      <c r="E12" s="311">
        <v>5023.337502174</v>
      </c>
      <c r="F12" s="208"/>
      <c r="G12" s="208"/>
      <c r="H12" s="208"/>
    </row>
    <row r="13" spans="1:5" s="104" customFormat="1" ht="24.75" customHeight="1">
      <c r="A13" s="138" t="s">
        <v>1053</v>
      </c>
      <c r="B13" s="232"/>
      <c r="C13" s="312">
        <v>4737.938890525002</v>
      </c>
      <c r="D13" s="313">
        <v>3293.6057619232674</v>
      </c>
      <c r="E13" s="314">
        <v>5754.160099713</v>
      </c>
    </row>
    <row r="14" spans="1:5" s="104" customFormat="1" ht="24.75" customHeight="1">
      <c r="A14" s="141" t="s">
        <v>1030</v>
      </c>
      <c r="B14" s="233"/>
      <c r="C14" s="315">
        <v>8007.594103731001</v>
      </c>
      <c r="D14" s="316">
        <v>4663.442292108268</v>
      </c>
      <c r="E14" s="317">
        <v>9541.408457109</v>
      </c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.75" top="0.41" bottom="1" header="0.17" footer="0.5"/>
  <pageSetup firstPageNumber="6" useFirstPageNumber="1" horizontalDpi="600" verticalDpi="600" orientation="landscape" paperSize="9" scale="79" r:id="rId1"/>
  <headerFooter alignWithMargins="0">
    <oddFooter>&amp;L&amp;Z&amp;F&amp;R&amp;P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60" zoomScalePageLayoutView="0" workbookViewId="0" topLeftCell="A1">
      <selection activeCell="D46" sqref="D46"/>
    </sheetView>
  </sheetViews>
  <sheetFormatPr defaultColWidth="9.140625" defaultRowHeight="12.75"/>
  <cols>
    <col min="1" max="1" width="15.7109375" style="0" customWidth="1"/>
    <col min="2" max="2" width="25.57421875" style="0" customWidth="1"/>
    <col min="3" max="3" width="14.28125" style="50" customWidth="1"/>
    <col min="4" max="4" width="17.8515625" style="50" customWidth="1"/>
    <col min="5" max="5" width="14.00390625" style="50" customWidth="1"/>
    <col min="6" max="6" width="14.7109375" style="50" customWidth="1"/>
    <col min="7" max="7" width="18.7109375" style="50" customWidth="1"/>
    <col min="8" max="8" width="14.140625" style="50" customWidth="1"/>
    <col min="9" max="9" width="14.7109375" style="50" customWidth="1"/>
    <col min="10" max="10" width="16.28125" style="50" customWidth="1"/>
    <col min="11" max="11" width="14.00390625" style="50" customWidth="1"/>
    <col min="12" max="15" width="15.7109375" style="0" customWidth="1"/>
    <col min="16" max="17" width="15.140625" style="0" customWidth="1"/>
  </cols>
  <sheetData>
    <row r="1" spans="1:11" ht="18">
      <c r="A1" s="476" t="s">
        <v>72</v>
      </c>
      <c r="B1" s="477"/>
      <c r="C1" s="477"/>
      <c r="D1" s="477"/>
      <c r="E1" s="477"/>
      <c r="F1" s="477"/>
      <c r="G1" s="477"/>
      <c r="H1" s="477"/>
      <c r="I1" s="477"/>
      <c r="J1" s="477"/>
      <c r="K1" s="478"/>
    </row>
    <row r="2" spans="1:11" ht="18">
      <c r="A2" s="470" t="s">
        <v>1059</v>
      </c>
      <c r="B2" s="471"/>
      <c r="C2" s="471"/>
      <c r="D2" s="471"/>
      <c r="E2" s="471"/>
      <c r="F2" s="471"/>
      <c r="G2" s="471"/>
      <c r="H2" s="471"/>
      <c r="I2" s="471"/>
      <c r="J2" s="471"/>
      <c r="K2" s="472"/>
    </row>
    <row r="3" spans="1:11" ht="18">
      <c r="A3" s="419" t="s">
        <v>28</v>
      </c>
      <c r="B3" s="420"/>
      <c r="C3" s="420"/>
      <c r="D3" s="420"/>
      <c r="E3" s="420"/>
      <c r="F3" s="420"/>
      <c r="G3" s="420"/>
      <c r="H3" s="420"/>
      <c r="I3" s="420"/>
      <c r="J3" s="420"/>
      <c r="K3" s="421"/>
    </row>
    <row r="4" spans="1:11" ht="18">
      <c r="A4" s="479" t="s">
        <v>1043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</row>
    <row r="5" spans="1:11" s="68" customFormat="1" ht="20.25">
      <c r="A5" s="475" t="s">
        <v>1015</v>
      </c>
      <c r="B5" s="475" t="s">
        <v>117</v>
      </c>
      <c r="C5" s="474" t="s">
        <v>671</v>
      </c>
      <c r="D5" s="474"/>
      <c r="E5" s="474"/>
      <c r="F5" s="474" t="s">
        <v>120</v>
      </c>
      <c r="G5" s="474"/>
      <c r="H5" s="474"/>
      <c r="I5" s="474" t="s">
        <v>1044</v>
      </c>
      <c r="J5" s="474"/>
      <c r="K5" s="474"/>
    </row>
    <row r="6" spans="1:11" ht="75" customHeight="1">
      <c r="A6" s="475"/>
      <c r="B6" s="475"/>
      <c r="C6" s="67" t="s">
        <v>111</v>
      </c>
      <c r="D6" s="67" t="s">
        <v>3</v>
      </c>
      <c r="E6" s="67" t="s">
        <v>4</v>
      </c>
      <c r="F6" s="67" t="s">
        <v>111</v>
      </c>
      <c r="G6" s="67" t="s">
        <v>3</v>
      </c>
      <c r="H6" s="67" t="s">
        <v>4</v>
      </c>
      <c r="I6" s="67" t="s">
        <v>111</v>
      </c>
      <c r="J6" s="67" t="s">
        <v>3</v>
      </c>
      <c r="K6" s="67" t="s">
        <v>4</v>
      </c>
    </row>
    <row r="7" spans="1:11" s="94" customFormat="1" ht="12.75" hidden="1">
      <c r="A7" s="56"/>
      <c r="B7" s="54"/>
      <c r="C7" s="88" t="s">
        <v>1003</v>
      </c>
      <c r="D7" s="95" t="s">
        <v>1060</v>
      </c>
      <c r="E7" s="89"/>
      <c r="F7" s="89"/>
      <c r="G7" s="89"/>
      <c r="H7" s="89"/>
      <c r="I7" s="89"/>
      <c r="J7" s="89"/>
      <c r="K7" s="90"/>
    </row>
    <row r="8" spans="1:11" s="94" customFormat="1" ht="12.75" hidden="1">
      <c r="A8" s="230"/>
      <c r="B8" s="235"/>
      <c r="C8" s="91" t="s">
        <v>671</v>
      </c>
      <c r="D8" s="89"/>
      <c r="E8" s="89"/>
      <c r="F8" s="91" t="s">
        <v>120</v>
      </c>
      <c r="G8" s="89"/>
      <c r="H8" s="89"/>
      <c r="I8" s="91" t="s">
        <v>1061</v>
      </c>
      <c r="J8" s="91" t="s">
        <v>0</v>
      </c>
      <c r="K8" s="93" t="s">
        <v>1</v>
      </c>
    </row>
    <row r="9" spans="1:11" s="204" customFormat="1" ht="12.75" hidden="1">
      <c r="A9" s="231" t="s">
        <v>1015</v>
      </c>
      <c r="B9" s="231" t="s">
        <v>117</v>
      </c>
      <c r="C9" s="91" t="s">
        <v>71</v>
      </c>
      <c r="D9" s="92" t="s">
        <v>27</v>
      </c>
      <c r="E9" s="92" t="s">
        <v>1189</v>
      </c>
      <c r="F9" s="91" t="s">
        <v>71</v>
      </c>
      <c r="G9" s="92" t="s">
        <v>27</v>
      </c>
      <c r="H9" s="92" t="s">
        <v>1189</v>
      </c>
      <c r="I9" s="96"/>
      <c r="J9" s="96"/>
      <c r="K9" s="131"/>
    </row>
    <row r="10" spans="1:11" s="100" customFormat="1" ht="30" customHeight="1">
      <c r="A10" s="124" t="s">
        <v>1020</v>
      </c>
      <c r="B10" s="124" t="s">
        <v>273</v>
      </c>
      <c r="C10" s="97">
        <v>163.901286129</v>
      </c>
      <c r="D10" s="98">
        <v>131.063829712</v>
      </c>
      <c r="E10" s="98">
        <v>145.633626553</v>
      </c>
      <c r="F10" s="97">
        <v>508.212245646</v>
      </c>
      <c r="G10" s="98">
        <v>2390.970082446303</v>
      </c>
      <c r="H10" s="98">
        <v>1016.571626319</v>
      </c>
      <c r="I10" s="97">
        <v>672.113531775</v>
      </c>
      <c r="J10" s="97">
        <v>2522.033912158303</v>
      </c>
      <c r="K10" s="99">
        <v>1162.205252872</v>
      </c>
    </row>
    <row r="11" spans="1:11" s="100" customFormat="1" ht="30" customHeight="1">
      <c r="A11" s="125"/>
      <c r="B11" s="128" t="s">
        <v>1082</v>
      </c>
      <c r="C11" s="102"/>
      <c r="F11" s="102">
        <v>53.2716285</v>
      </c>
      <c r="G11" s="100">
        <v>175.227034</v>
      </c>
      <c r="H11" s="100">
        <v>3.0445944999999996</v>
      </c>
      <c r="I11" s="102">
        <v>53.2716285</v>
      </c>
      <c r="J11" s="102">
        <v>175.227034</v>
      </c>
      <c r="K11" s="103">
        <v>3.0445944999999996</v>
      </c>
    </row>
    <row r="12" spans="1:11" s="100" customFormat="1" ht="30" customHeight="1">
      <c r="A12" s="125"/>
      <c r="B12" s="128" t="s">
        <v>1021</v>
      </c>
      <c r="C12" s="102"/>
      <c r="E12" s="100">
        <v>18</v>
      </c>
      <c r="F12" s="102"/>
      <c r="I12" s="102"/>
      <c r="J12" s="102"/>
      <c r="K12" s="103">
        <v>18</v>
      </c>
    </row>
    <row r="13" spans="1:11" s="104" customFormat="1" ht="30" customHeight="1">
      <c r="A13" s="125"/>
      <c r="B13" s="128" t="s">
        <v>1190</v>
      </c>
      <c r="C13" s="102">
        <v>0</v>
      </c>
      <c r="D13" s="100">
        <v>10</v>
      </c>
      <c r="E13" s="100">
        <v>0</v>
      </c>
      <c r="F13" s="102"/>
      <c r="G13" s="100">
        <v>50.447475314963775</v>
      </c>
      <c r="H13" s="100"/>
      <c r="I13" s="102">
        <v>0</v>
      </c>
      <c r="J13" s="102">
        <v>60.447475314963775</v>
      </c>
      <c r="K13" s="103">
        <v>0</v>
      </c>
    </row>
    <row r="14" spans="1:11" s="100" customFormat="1" ht="30" customHeight="1">
      <c r="A14" s="126" t="s">
        <v>114</v>
      </c>
      <c r="B14" s="127"/>
      <c r="C14" s="267">
        <v>163.901286129</v>
      </c>
      <c r="D14" s="269">
        <v>141.063829712</v>
      </c>
      <c r="E14" s="269">
        <v>163.633626553</v>
      </c>
      <c r="F14" s="267">
        <v>561.483874146</v>
      </c>
      <c r="G14" s="269">
        <v>2616.644591761267</v>
      </c>
      <c r="H14" s="269">
        <v>1019.616220819</v>
      </c>
      <c r="I14" s="267">
        <v>725.385160275</v>
      </c>
      <c r="J14" s="267">
        <v>2757.7084214732668</v>
      </c>
      <c r="K14" s="276">
        <v>1183.249847372</v>
      </c>
    </row>
    <row r="15" spans="1:11" s="100" customFormat="1" ht="30" customHeight="1">
      <c r="A15" s="124" t="s">
        <v>1022</v>
      </c>
      <c r="B15" s="124" t="s">
        <v>1175</v>
      </c>
      <c r="C15" s="97">
        <v>425.090456251</v>
      </c>
      <c r="D15" s="98">
        <v>2.20246237</v>
      </c>
      <c r="E15" s="98">
        <v>425.090456251</v>
      </c>
      <c r="F15" s="97"/>
      <c r="G15" s="98"/>
      <c r="H15" s="98"/>
      <c r="I15" s="97">
        <v>425.090456251</v>
      </c>
      <c r="J15" s="97">
        <v>2.20246237</v>
      </c>
      <c r="K15" s="99">
        <v>425.090456251</v>
      </c>
    </row>
    <row r="16" spans="1:11" s="100" customFormat="1" ht="30" customHeight="1">
      <c r="A16" s="125"/>
      <c r="B16" s="128" t="s">
        <v>131</v>
      </c>
      <c r="C16" s="102">
        <v>473.08041977899995</v>
      </c>
      <c r="D16" s="100">
        <v>80.238719578</v>
      </c>
      <c r="E16" s="100">
        <v>386.618276811</v>
      </c>
      <c r="F16" s="102">
        <v>778.6515390829999</v>
      </c>
      <c r="G16" s="100">
        <v>110.29800630000001</v>
      </c>
      <c r="H16" s="100">
        <v>750.441411815</v>
      </c>
      <c r="I16" s="102">
        <v>1251.7319588619998</v>
      </c>
      <c r="J16" s="102">
        <v>190.53672587800003</v>
      </c>
      <c r="K16" s="103">
        <v>1137.059688626</v>
      </c>
    </row>
    <row r="17" spans="1:11" s="104" customFormat="1" ht="30" customHeight="1">
      <c r="A17" s="125"/>
      <c r="B17" s="128" t="s">
        <v>29</v>
      </c>
      <c r="C17" s="102"/>
      <c r="D17" s="100"/>
      <c r="E17" s="100"/>
      <c r="F17" s="102">
        <v>50</v>
      </c>
      <c r="G17" s="100">
        <v>655.7286238999999</v>
      </c>
      <c r="H17" s="100">
        <v>0.07737662</v>
      </c>
      <c r="I17" s="102">
        <v>50</v>
      </c>
      <c r="J17" s="102">
        <v>655.7286238999999</v>
      </c>
      <c r="K17" s="103">
        <v>0.07737662</v>
      </c>
    </row>
    <row r="18" spans="1:11" s="100" customFormat="1" ht="30" customHeight="1">
      <c r="A18" s="126" t="s">
        <v>1065</v>
      </c>
      <c r="B18" s="127"/>
      <c r="C18" s="267">
        <v>898.1708760299999</v>
      </c>
      <c r="D18" s="269">
        <v>82.44118194800001</v>
      </c>
      <c r="E18" s="269">
        <v>811.708733062</v>
      </c>
      <c r="F18" s="267">
        <v>828.6515390829999</v>
      </c>
      <c r="G18" s="269">
        <v>766.0266301999999</v>
      </c>
      <c r="H18" s="269">
        <v>750.518788435</v>
      </c>
      <c r="I18" s="267">
        <v>1726.8224151129998</v>
      </c>
      <c r="J18" s="267">
        <v>848.4678121479999</v>
      </c>
      <c r="K18" s="276">
        <v>1562.227521497</v>
      </c>
    </row>
    <row r="19" spans="1:11" s="104" customFormat="1" ht="30" customHeight="1">
      <c r="A19" s="124" t="s">
        <v>1023</v>
      </c>
      <c r="B19" s="124" t="s">
        <v>1024</v>
      </c>
      <c r="C19" s="97">
        <v>1020.0735778420002</v>
      </c>
      <c r="D19" s="98">
        <v>346.62912965699996</v>
      </c>
      <c r="E19" s="98">
        <v>1081.359564711</v>
      </c>
      <c r="F19" s="97">
        <v>4535.312950501</v>
      </c>
      <c r="G19" s="98">
        <v>710.6369288300001</v>
      </c>
      <c r="H19" s="98">
        <v>5714.571523529</v>
      </c>
      <c r="I19" s="97">
        <v>5555.3865283430005</v>
      </c>
      <c r="J19" s="97">
        <v>1057.266058487</v>
      </c>
      <c r="K19" s="99">
        <v>6795.9310882400005</v>
      </c>
    </row>
    <row r="20" spans="1:11" s="104" customFormat="1" ht="30" customHeight="1">
      <c r="A20" s="126" t="s">
        <v>115</v>
      </c>
      <c r="B20" s="127"/>
      <c r="C20" s="267">
        <v>1020.0735778420002</v>
      </c>
      <c r="D20" s="269">
        <v>346.62912965699996</v>
      </c>
      <c r="E20" s="269">
        <v>1081.359564711</v>
      </c>
      <c r="F20" s="267">
        <v>4535.312950501</v>
      </c>
      <c r="G20" s="269">
        <v>710.6369288300001</v>
      </c>
      <c r="H20" s="269">
        <v>5714.571523529</v>
      </c>
      <c r="I20" s="267">
        <v>5555.3865283430005</v>
      </c>
      <c r="J20" s="267">
        <v>1057.266058487</v>
      </c>
      <c r="K20" s="276">
        <v>6795.9310882400005</v>
      </c>
    </row>
    <row r="21" spans="1:11" s="52" customFormat="1" ht="30" customHeight="1">
      <c r="A21" s="129" t="s">
        <v>1030</v>
      </c>
      <c r="B21" s="130"/>
      <c r="C21" s="270">
        <v>2082.1457400010004</v>
      </c>
      <c r="D21" s="277">
        <v>570.134141317</v>
      </c>
      <c r="E21" s="277">
        <v>2056.701924326</v>
      </c>
      <c r="F21" s="270">
        <v>5925.44836373</v>
      </c>
      <c r="G21" s="277">
        <v>4093.308150791267</v>
      </c>
      <c r="H21" s="277">
        <v>7484.7065327830005</v>
      </c>
      <c r="I21" s="270">
        <v>8007.594103731</v>
      </c>
      <c r="J21" s="270">
        <v>4663.442292108267</v>
      </c>
      <c r="K21" s="278">
        <v>9541.408457109</v>
      </c>
    </row>
  </sheetData>
  <sheetProtection/>
  <mergeCells count="9">
    <mergeCell ref="I5:K5"/>
    <mergeCell ref="A5:A6"/>
    <mergeCell ref="B5:B6"/>
    <mergeCell ref="C5:E5"/>
    <mergeCell ref="F5:H5"/>
    <mergeCell ref="A1:K1"/>
    <mergeCell ref="A2:K2"/>
    <mergeCell ref="A3:K3"/>
    <mergeCell ref="A4:K4"/>
  </mergeCells>
  <printOptions gridLines="1" horizontalCentered="1"/>
  <pageMargins left="0.2" right="0.2" top="0.35" bottom="0.73" header="0.17" footer="0.47"/>
  <pageSetup firstPageNumber="7" useFirstPageNumber="1" horizontalDpi="600" verticalDpi="600" orientation="landscape" paperSize="9" scale="69" r:id="rId1"/>
  <headerFooter alignWithMargins="0"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ead</cp:lastModifiedBy>
  <cp:lastPrinted>2009-09-19T07:39:38Z</cp:lastPrinted>
  <dcterms:created xsi:type="dcterms:W3CDTF">2009-06-04T06:05:50Z</dcterms:created>
  <dcterms:modified xsi:type="dcterms:W3CDTF">2015-06-02T05:36:44Z</dcterms:modified>
  <cp:category/>
  <cp:version/>
  <cp:contentType/>
  <cp:contentStatus/>
</cp:coreProperties>
</file>